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2025\OPZP\OPZP mimo ZMV\ekofarma Vrchy\"/>
    </mc:Choice>
  </mc:AlternateContent>
  <bookViews>
    <workbookView xWindow="-28920" yWindow="-120" windowWidth="29040" windowHeight="15840" tabRatio="774"/>
  </bookViews>
  <sheets>
    <sheet name="SC 1.3" sheetId="26" r:id="rId1"/>
    <sheet name="Návod k použití" sheetId="36" r:id="rId2"/>
    <sheet name="1.3.11.1.1 Tůně" sheetId="3" r:id="rId3"/>
    <sheet name="1.3.11.1.2 MVN" sheetId="31" r:id="rId4"/>
    <sheet name="1.3.11.1.2 MVN v ZCHÚ" sheetId="45" r:id="rId5"/>
    <sheet name="1.3.11.1.3 Revitalizace" sheetId="32" r:id="rId6"/>
    <sheet name="1.3.11.1.4 Nákup pozemků" sheetId="33" r:id="rId7"/>
    <sheet name="1.3.11.2.1 Zeleň mimo les" sheetId="34" r:id="rId8"/>
    <sheet name="1.3.1.2.1 Protierozní ochrana" sheetId="40" state="hidden" r:id="rId9"/>
    <sheet name="1.3.1.3 Les" sheetId="37" state="hidden" r:id="rId10"/>
    <sheet name="1.3.1.4 Sídelní zeleň" sheetId="38" state="hidden" r:id="rId11"/>
    <sheet name="1.3.1.5 Meliorace" sheetId="39" state="hidden" r:id="rId12"/>
    <sheet name="1.3.2 Plán ÚSES" sheetId="41" state="hidden" r:id="rId13"/>
    <sheet name="1.3.2 SSSZ" sheetId="42" state="hidden" r:id="rId14"/>
    <sheet name="1.3.2 ÚSK" sheetId="43" state="hidden" r:id="rId15"/>
    <sheet name="pracovni_roletky" sheetId="28" state="hidden" r:id="rId16"/>
  </sheets>
  <definedNames>
    <definedName name="_xlnm._FilterDatabase" localSheetId="8" hidden="1">'1.3.1.2.1 Protierozní ochrana'!$C$16:$C$16</definedName>
    <definedName name="_xlnm._FilterDatabase" localSheetId="9" hidden="1">'1.3.1.3 Les'!$C$16:$C$16</definedName>
    <definedName name="_xlnm._FilterDatabase" localSheetId="10" hidden="1">'1.3.1.4 Sídelní zeleň'!$C$16:$C$16</definedName>
    <definedName name="_xlnm._FilterDatabase" localSheetId="11" hidden="1">'1.3.1.5 Meliorace'!$C$16:$C$16</definedName>
    <definedName name="_xlnm._FilterDatabase" localSheetId="2" hidden="1">'1.3.11.1.1 Tůně'!$C$16:$C$16</definedName>
    <definedName name="_xlnm._FilterDatabase" localSheetId="3" hidden="1">'1.3.11.1.2 MVN'!$C$16:$C$16</definedName>
    <definedName name="_xlnm._FilterDatabase" localSheetId="4" hidden="1">'1.3.11.1.2 MVN v ZCHÚ'!$C$16:$C$16</definedName>
    <definedName name="_xlnm._FilterDatabase" localSheetId="5" hidden="1">'1.3.11.1.3 Revitalizace'!$C$16:$C$16</definedName>
    <definedName name="_xlnm._FilterDatabase" localSheetId="6" hidden="1">'1.3.11.1.4 Nákup pozemků'!$C$16:$C$16</definedName>
    <definedName name="_xlnm._FilterDatabase" localSheetId="7" hidden="1">'1.3.11.2.1 Zeleň mimo les'!$C$16:$C$16</definedName>
    <definedName name="_xlnm._FilterDatabase" localSheetId="12" hidden="1">'1.3.2 Plán ÚSES'!$C$16:$C$16</definedName>
    <definedName name="_xlnm._FilterDatabase" localSheetId="13" hidden="1">'1.3.2 SSSZ'!$C$16:$C$16</definedName>
    <definedName name="_xlnm._FilterDatabase" localSheetId="14" hidden="1">'1.3.2 ÚSK'!$C$16:$C$16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4" l="1"/>
  <c r="C40" i="45" l="1"/>
  <c r="D12" i="26" s="1"/>
  <c r="C30" i="45"/>
  <c r="C12" i="26" s="1"/>
  <c r="B16" i="26"/>
  <c r="C11" i="45"/>
  <c r="C10" i="45"/>
  <c r="C9" i="45"/>
  <c r="C8" i="45"/>
  <c r="C26" i="42" l="1"/>
  <c r="C35" i="37"/>
  <c r="C25" i="37"/>
  <c r="C25" i="33"/>
  <c r="C8" i="31" l="1"/>
  <c r="C8" i="32"/>
  <c r="C24" i="39" l="1"/>
  <c r="C27" i="43" l="1"/>
  <c r="C19" i="43"/>
  <c r="C19" i="42"/>
  <c r="C32" i="38"/>
  <c r="C27" i="41"/>
  <c r="C19" i="41"/>
  <c r="C34" i="39"/>
  <c r="C25" i="38"/>
  <c r="C34" i="40"/>
  <c r="C27" i="40"/>
  <c r="D15" i="26"/>
  <c r="C27" i="34"/>
  <c r="C15" i="26" s="1"/>
  <c r="C31" i="33"/>
  <c r="D14" i="26" s="1"/>
  <c r="C14" i="26"/>
  <c r="C40" i="32"/>
  <c r="D13" i="26" s="1"/>
  <c r="C38" i="31"/>
  <c r="D11" i="26" s="1"/>
  <c r="C26" i="32"/>
  <c r="C13" i="26" s="1"/>
  <c r="C26" i="31"/>
  <c r="C11" i="26" s="1"/>
  <c r="C26" i="3"/>
  <c r="C10" i="26" s="1"/>
  <c r="C34" i="3"/>
  <c r="D10" i="26" s="1"/>
  <c r="D16" i="26" l="1"/>
  <c r="C16" i="26"/>
  <c r="C11" i="43"/>
  <c r="C10" i="43"/>
  <c r="C9" i="43"/>
  <c r="C8" i="43"/>
  <c r="C11" i="42"/>
  <c r="C10" i="42"/>
  <c r="C9" i="42"/>
  <c r="C8" i="42"/>
  <c r="C11" i="41" l="1"/>
  <c r="C10" i="41"/>
  <c r="C9" i="41"/>
  <c r="C8" i="41"/>
  <c r="C11" i="40" l="1"/>
  <c r="C10" i="40"/>
  <c r="C9" i="40"/>
  <c r="C8" i="40"/>
  <c r="C11" i="39"/>
  <c r="C10" i="39"/>
  <c r="C9" i="39"/>
  <c r="C8" i="39"/>
  <c r="C11" i="38"/>
  <c r="C10" i="38"/>
  <c r="C9" i="38"/>
  <c r="C8" i="38"/>
  <c r="C11" i="37"/>
  <c r="C10" i="37"/>
  <c r="C9" i="37"/>
  <c r="C8" i="37"/>
  <c r="C11" i="34" l="1"/>
  <c r="C10" i="34"/>
  <c r="C9" i="34"/>
  <c r="C8" i="34"/>
  <c r="C11" i="33"/>
  <c r="C10" i="33"/>
  <c r="C9" i="33"/>
  <c r="C8" i="33"/>
  <c r="C9" i="32" l="1"/>
  <c r="C10" i="32"/>
  <c r="C11" i="32"/>
  <c r="C10" i="31"/>
  <c r="C9" i="31"/>
  <c r="C11" i="31"/>
  <c r="C9" i="3"/>
  <c r="C10" i="3"/>
  <c r="C11" i="3"/>
  <c r="C8" i="3"/>
</calcChain>
</file>

<file path=xl/sharedStrings.xml><?xml version="1.0" encoding="utf-8"?>
<sst xmlns="http://schemas.openxmlformats.org/spreadsheetml/2006/main" count="493" uniqueCount="175">
  <si>
    <t>Ano</t>
  </si>
  <si>
    <t>Ne</t>
  </si>
  <si>
    <t>Komentář</t>
  </si>
  <si>
    <t>Č.</t>
  </si>
  <si>
    <t>Obecná kritéria přijatelnosti</t>
  </si>
  <si>
    <t>Projekt obsahuje dostatečné zhodnocení stávajícího stavu území (biodiverzity a ostatní přírodovědných hodnot).</t>
  </si>
  <si>
    <t>V projektu je dostatečně zhodnocen vliv průběhu realizace opatření na lokální vodní režim krajiny/sucho a funkce ekosystémů a v případě existence negativních vlivů jsou navržena dostatečná opatření k jejich eliminaci či minimalizaci.</t>
  </si>
  <si>
    <t>Realizace projektu nezpůsobí trvalý pokles biodiverzity v lokalitě a zároveň nedojde k nevratnému negativnímu ovlivnění nebo zásahu do biotopů zvláště chráněných nebo ohrožených druhů rostlin a živočichů.</t>
  </si>
  <si>
    <t>Kritéria</t>
  </si>
  <si>
    <t>Vhodně využívá potenciál území k obnovení krajinného prvku přirozeně velkého prostorového rozsahu.</t>
  </si>
  <si>
    <t>Je vhodně navržen zejména v parametrech sklonů břehů a dna, hloubek včetně jejich variability, rozsahu litorální zóny u vodních ploch a charakteru břehové linie.</t>
  </si>
  <si>
    <t>Projekt nepřipouští poškozování cenných přírodních a přírodě blízkých ploch biotopů vyjma zásahů nezbytně nutných pro realizaci projektu.</t>
  </si>
  <si>
    <t>Specifická kritéria přijatelnosti</t>
  </si>
  <si>
    <t>Projekt je vhodně navržen v parametrech sklonů břehů a dna, hloubek včetně jejich variability, rozsahu litorální zóny u vodních ploch a charakteru břehové linie.</t>
  </si>
  <si>
    <t>Projekt nepřipouští poškození přírodních a přírodě blízkých koryt vodních toků.</t>
  </si>
  <si>
    <t>V případě výstavby MVN byla v projektu dostatečně zohledněna migrační prostupnost pro živočichy vyskytující se ve vodním toku.</t>
  </si>
  <si>
    <t>Výstavba MVN je realizována na pozemcích ekologicky výrazně degradovaných/nízké ekologické stability (např. intenzivní formy zemědělského hospodaření, technicky upravené koryto vodního toku) nebo se jedná o obnovu MVN ve vhodném profilu vodního toku i údolnice.</t>
  </si>
  <si>
    <t>Výsledný stav po realizaci projektu je z hlediska přirozených funkcí ekosystémů kvalitativně hodnotnější než stav před realizací projektu.</t>
  </si>
  <si>
    <t>Projekt přispívá k posílení ekologicko-stabilizačních funkcí a podporuje obnovu přirozeného vodního režimu krajiny.</t>
  </si>
  <si>
    <t>Projekt omezuje na nezbytně nutnou míru kácení dřevin a použití prvků a konstrukcí, které nejsou v souladu s přírodě blízkým pojetím revitalizací vodního toku, niv a říčních ramen.</t>
  </si>
  <si>
    <t>Projekt vhodně využívá místních podmínek k obnovení přirozeného hydromorfologického vzoru (typu) vodního toku (např. meandrování, členité břehy, sledy tůní a brodů apod.) a použití přírodě blízkých materiálů a konstrukčních prvků (např. mrtvého dřeva).</t>
  </si>
  <si>
    <t>Projekt dostatečně využívá potenciálu zlepšení ekologického stavu vodního toku a nivy a potenciálu zlepšení retence vody ve volné krajině, a to jak při průběhu velkých vod ve vztahu k zastavěným územím v povodí, tak ve vazbě na epizody sucha.</t>
  </si>
  <si>
    <t>Projekt nezhoršuje případný dochovaný stav vodního toku a nivy, naopak podporuje obnovu přirozeného hydrologického režimu a charakteru břehových porostů a vegetačních povrchů v ploše nivy a dále dle možností lokality podporuje obnovu migrační prostupnosti vodního toku, přirozeného průtokového a splaveninového režimu.</t>
  </si>
  <si>
    <t>Projekt revitalizace říčního ramene je vhodně navržen v parametrech sklonů břehů a dna, hloubek včetně jejich variability, rozsahu litorální zóny a charakteru břehové linie.</t>
  </si>
  <si>
    <t>Projekt nepřipouští poškozování přírodních a přírodě blízkých ploch biotopů vyjma zásahů nezbytně nutných pro realizaci projektu.</t>
  </si>
  <si>
    <t>Projekt nepřipouští poškozování přírodních a přírodě blízkých ploch v nivách nevhodným ukládáním sedimentů a zemin.</t>
  </si>
  <si>
    <t>Projekt nezhoršuje podmínky přirozené akumulace a retence vody v říčním/potočním prostoru.</t>
  </si>
  <si>
    <t>Projekt naplňuje cíle podpory a jeho přínosy k naplnění cílů podpory nejsou zanedbatelné.</t>
  </si>
  <si>
    <t>V projektu je dostatečně zhodnocen vliv průběhu realizace opatření na biodiverzitu a funkce ekosystémů a v případě existence negativních vlivů jsou navržena dostatečná opatření k jejich eliminaci či minimalizaci.</t>
  </si>
  <si>
    <t>Ošetření dřeviny v rámci projektu vede primárně ke zlepšení její vitality, nejedná se o ošetření pro zajištění provozní bezpečnosti.</t>
  </si>
  <si>
    <t>Projekt obsahuje dostatečné zhodnocení stávajícího stavu území (biodiverzity a ostatních přírodovědných hodnot) a stávajících vegetačních prvků.</t>
  </si>
  <si>
    <t>Projekt není v kolizi s ostatními zájmy chráněnými dle zákona č. 114/1992 Sb., o ochraně přírody a krajiny.</t>
  </si>
  <si>
    <t>V rámci realizace budou vysazovány stanovištně vhodné dřeviny.</t>
  </si>
  <si>
    <t>Projekt obsahuje dostatečné zhodnocení stávajícího stavu území (biodiverzity a ostatních přírodovědných hodnot).</t>
  </si>
  <si>
    <t>V projektu je dostatečně zhodnocen vliv průběhu realizace opatření na lokální vodní režim krajiny/sucho a funkce ekosystémů.</t>
  </si>
  <si>
    <t>Projekt dostatečně využívá potenciálu území ke zlepšení retenční a akumulační schopnosti vody v řešené lokalitě a k posílení ekosystémových funkcí, využívá nejlepší dostupné metody a znalosti.</t>
  </si>
  <si>
    <t>SC:</t>
  </si>
  <si>
    <t>Pracoviště:</t>
  </si>
  <si>
    <t>Identifikace žádosti:</t>
  </si>
  <si>
    <t>Identifikace žadatele:</t>
  </si>
  <si>
    <t>Zpracovatel posudku:</t>
  </si>
  <si>
    <t>Nerelevantní</t>
  </si>
  <si>
    <t>Splňuje</t>
  </si>
  <si>
    <t>Nesplňuje</t>
  </si>
  <si>
    <t>Ano/Ne/ Nerelevantní</t>
  </si>
  <si>
    <t xml:space="preserve">Splnění obecných kritérií přijatelnosti </t>
  </si>
  <si>
    <t xml:space="preserve">Splnění specifických kritérií přijatelnosti </t>
  </si>
  <si>
    <t>Posouzení kritérií přijatelnosti, příloha odborného posudku AOPK ČR – Operační program Životní prostředí 2021 - 2027</t>
  </si>
  <si>
    <t xml:space="preserve">Souhrnné hodnocení projektu: </t>
  </si>
  <si>
    <t>Projekt je v souladu s cílem podpory</t>
  </si>
  <si>
    <t xml:space="preserve">Projekt není v souladu s cílem podpory </t>
  </si>
  <si>
    <r>
      <t xml:space="preserve">AOPK ČR konstatuje, že předložený projekt </t>
    </r>
    <r>
      <rPr>
        <b/>
        <sz val="11"/>
        <color theme="1"/>
        <rFont val="Calibri"/>
        <family val="2"/>
        <scheme val="minor"/>
      </rPr>
      <t>splňuje</t>
    </r>
    <r>
      <rPr>
        <sz val="11"/>
        <color theme="1"/>
        <rFont val="Calibri"/>
        <family val="2"/>
        <scheme val="minor"/>
      </rPr>
      <t xml:space="preserve"> všechna kritéria přijatelnosti</t>
    </r>
  </si>
  <si>
    <r>
      <t xml:space="preserve">AOPK ČR konstatuje, že předložený projekt </t>
    </r>
    <r>
      <rPr>
        <b/>
        <sz val="11"/>
        <color theme="1"/>
        <rFont val="Calibri"/>
        <family val="2"/>
        <scheme val="minor"/>
      </rPr>
      <t>nesplňuje</t>
    </r>
    <r>
      <rPr>
        <sz val="11"/>
        <color theme="1"/>
        <rFont val="Calibri"/>
        <family val="2"/>
        <scheme val="minor"/>
      </rPr>
      <t xml:space="preserve"> všechna kritéria přijatelnosti</t>
    </r>
  </si>
  <si>
    <t>Předložený projekt splňuje všechna obecná kritéria přijatelnosti</t>
  </si>
  <si>
    <t>Předložený projekt nesplňuje všechna obecná kritéria přijatelnosti</t>
  </si>
  <si>
    <t>Předložený projekt splňuje všechna specifická kritéria přijatelnosti</t>
  </si>
  <si>
    <t>Předložený projekt nesplňuje všechna specifická kritéria přijatelnosti</t>
  </si>
  <si>
    <r>
      <t xml:space="preserve">Naplnění cílů podpory
</t>
    </r>
    <r>
      <rPr>
        <sz val="10"/>
        <rFont val="Calibri"/>
        <family val="2"/>
        <scheme val="minor"/>
      </rPr>
      <t>(Ano/Ne)</t>
    </r>
  </si>
  <si>
    <r>
      <t xml:space="preserve">Obecná kritéria přijatelnosti
</t>
    </r>
    <r>
      <rPr>
        <sz val="10"/>
        <rFont val="Calibri"/>
        <family val="2"/>
        <charset val="238"/>
        <scheme val="minor"/>
      </rPr>
      <t>(Splňuje/ Nesplňuje)</t>
    </r>
  </si>
  <si>
    <r>
      <t xml:space="preserve">Specifická kritéria přijatelnosti
</t>
    </r>
    <r>
      <rPr>
        <sz val="10"/>
        <rFont val="Calibri"/>
        <family val="2"/>
        <charset val="238"/>
        <scheme val="minor"/>
      </rPr>
      <t>(Splňuje/ Nesplňuje)</t>
    </r>
  </si>
  <si>
    <t>Pokud je projekt realizován mimo sídla, využívá pouze geograficky původní druhy vhodné pro dané stanoviště s výjimkou stávajících alejí téhož druhu a výsadeb ovocných dřevin a jejich odrůd vyjmenovaných ve standardu SPPK C02 003 Funkční výsadby ovocných dřevin v zemědělské krajině. Případné použití kultivarů autochtonních dřevin je řádně a objektivně odůvodněno.</t>
  </si>
  <si>
    <t>1) Po otevření vzoru nejdříve uložte pod novým názvem /"uložit jako"/</t>
  </si>
  <si>
    <t>Pokud cokoliv nefunguje vždy raději založte nový soubor z nepoškozeného vzoru.</t>
  </si>
  <si>
    <t>Projekt není v kolizi s ostatními zájmy chráněnými dle zákona č. 114/1992 Sb., o ochraně přírody a krajiny ani se zákonem č. 289/1995 Sb., o lesích.</t>
  </si>
  <si>
    <t>Projekt výstavby nebo obnovy malých vodních nádrží nemá za cíl pouze hydrologické funkce (např. retenční, akumulační).</t>
  </si>
  <si>
    <t>Projekt řízené renaturace a dílčích opatření revitalizací na vodním toku a v nivě podporuje přirozené korytotvorné procesy v delším časovém horizontu.</t>
  </si>
  <si>
    <t>1.3</t>
  </si>
  <si>
    <t>V projektu je dostatečně zhodnocen vliv průběhu realizace opatření na funkce ekosystémů a realizace projektu nezpůsobí trvalý pokles biodiverzity v lokalitě a zároveň nedojde k nevratnému negativnímu ovlivnění nebo zásahu do biotopů zvláště chráněných nebo ohrožených druhů rostlin a živočichů.</t>
  </si>
  <si>
    <t>Projekt musí ve výsledku přispívat k adaptaci na změnu klimatu a posílení ekologické stability území a nesmí mít negativní vliv na biodiverzitu v území. Projekt, u kterého bude identifikován negativní dopad na uvedené charakteristiky životního prostředí, nebude podpořen.</t>
  </si>
  <si>
    <t>Projekt není v rozporu s územně plánovací dokumentací nebo schválenými pozemkovými úpravami.</t>
  </si>
  <si>
    <t>Návod k použití</t>
  </si>
  <si>
    <t>2) V záhlaví titulního listu /list SC 1.3/ nejprve vyplňte zelená pole, záhlaví se následně propíše na všechny další listy</t>
  </si>
  <si>
    <r>
      <t xml:space="preserve">Listy tiskněte do jednoho dokumentu pdf,  výběr listů (záložek opatření) pro tisk proveďte pomocí tlačítka </t>
    </r>
    <r>
      <rPr>
        <b/>
        <sz val="11"/>
        <rFont val="Calibri"/>
        <family val="2"/>
      </rPr>
      <t>Ctrl</t>
    </r>
    <r>
      <rPr>
        <sz val="11"/>
        <rFont val="Calibri"/>
        <family val="2"/>
      </rPr>
      <t>.</t>
    </r>
  </si>
  <si>
    <t xml:space="preserve">Jedná se o nástroj, jehož použití nezbavuje zpracovatele posudku odpovědnosti. </t>
  </si>
  <si>
    <t>Žádost je v souladu s aktuální výzvou OPŽP a textem těchto Pravidel.</t>
  </si>
  <si>
    <t>Pokud je projekt realizován v ZCHÚ (nebo jeho OP) nebo v lokalitě soustavy Natura 2000, není v rozporu s plánem péče o ZCHÚ, zásadami péče ani se souhrnem doporučených opatření pro lokalitu soustavy Natura 2000.</t>
  </si>
  <si>
    <t>Navrhované opatření je v souladu se Standardy péče o přírodu a krajinu, pokud jsou pro daná opatření zpracovány a schváleny. Pokud se navržené opatření od standardů odchyluje, jsou odchylky v dokumentaci identifikovány, srozumitelně popsány a zdůvodněny.</t>
  </si>
  <si>
    <t>Projekt obsahující lokality s výskytem původních druhů raků zohledňuje opatření na eliminaci šíření račího moru /Aphanomyces astaci/ v toku.</t>
  </si>
  <si>
    <t>Projekt je na základě zohlednění posouzení hydromorfologických charakteristik a dynamiky dotčeného úseku vodního toku, vhodnosti úseku vodního toku k renaturaci a potenciálu renaturace (včetně intenzity působení renaturačních procesů) vhodně navržen.</t>
  </si>
  <si>
    <t>Projekt přispívá ke zvýšení diverzity a ekologické stability v území.</t>
  </si>
  <si>
    <t>Pokud je projekt realizován mimo sídla, při založení travobylinných společenstev je složení osevních směsí v souladu se standardy 02 007 Krajinné trávníky a 02 001 Obnova travních společenstev s využitím regionálních směsí.</t>
  </si>
  <si>
    <t>Vegetační krajinné prvky pro omezení rizika vodní eroze jsou z hlediska lokalizace, parametrů a způsobu řešení vhodně navrženy.</t>
  </si>
  <si>
    <t>Navrhované opatření je v souladu se Standardy péče o přírodu a krajinu, pokud jsou pro daná opatření zpracovány a schváleny. Pokud se navržené opatření od standardů odchyluje, jsou odchylky v dokumentaci identifikovány, srozumitelně popsány a
zdůvodněny.</t>
  </si>
  <si>
    <t>V rámci realizace jsou vysazovány stanovištně vhodné dřeviny, v případě přesahu do volné krajiny mimo sídla, pak pouze geograficky původní druhy vhodné pro dané stanoviště s výjimkou dosadby stávajících alejí téhož druhu a výsadeb ovocných dřevin a jejich odrůd vyjmenovaných ve standardu SPPK C02 003 Funkční výsadby ovocných dřevin v zemědělské krajině. Případné použití kultivarů autochtonních dřevin je řádně a objektivně odůvodněno.</t>
  </si>
  <si>
    <t>Projekt přispívá k rozvoji systému sídelní zeleně nebo posílení jeho adaptačního potenciálu.</t>
  </si>
  <si>
    <t>V rámci projektu nedochází k negativnímu ovlivnění stávajících ponechaných dřevin rostoucích na pozemcích dotčených realizací opatření.</t>
  </si>
  <si>
    <t>Navrhované opatření je v souladu s metodickou příručkou a dotčenými Standardy péče o přírodu a krajinu. Pokud se navržené opatření od standardů odchyluje, jsou odchylky v dokumentaci identifikovány, srozumitelně popsány a zdůvodněny.</t>
  </si>
  <si>
    <t>Výsledný stav po realizaci projektu je z hlediska podpory přirozených funkcí ekosystémů kvalitativně hodnotnější než stav před realizací projektu.</t>
  </si>
  <si>
    <t>Projekt klade důraz na zpomalení povrchového a podpovrchového odtoku a na zadržení vody v krajině.</t>
  </si>
  <si>
    <t>Doprovodné dřeviny jsou navrženy výhradně autochtonní, vhodné pro dané přírodní podmínky.</t>
  </si>
  <si>
    <t>Instalace zařízení regulujícího odtok vody z meliorační soustavy je podmíněna převažujícími ekologickými a vodoretenčními přínosy a neexistencí jiného řešení, případné výjimky je nutno odůvodnit nepostradatelností pro naplnění cíle opatření.</t>
  </si>
  <si>
    <t>Opatření 1.3.2 Zpracování studií a plánů - plán územního systému ekologické stability</t>
  </si>
  <si>
    <t>Plán ÚSES je zpracován pro celý správní obvod obce s rozšířenou působností; plán ÚSES pro část správního území obce s rozšířenou působností lze podpořit, pokud část správního obvodu ORP leží ve velkoplošném ZCHÚ, nebo pro část území je vyhovující plán ÚSES již zpracován, a projekt obsahuje zdůvodnění zmenšení plochy řešeného
území a výčet a popis již zpracovaných částí plánu ÚSES.</t>
  </si>
  <si>
    <t>Plán ÚSES je zpracován odborně způsobilou osobou s autorizací ČKA s označením A 3.1 – projektant územních systémů ekologické stability.</t>
  </si>
  <si>
    <t>Projekt obsahuje harmonogram konzultací s příslušnými úřady řešeného území a navazujících území (orgány ochrany přírody, územního plánování).</t>
  </si>
  <si>
    <t>Opatření 1.3.2 Zpracování studií a plánů - studie systému sídelní zeleně</t>
  </si>
  <si>
    <t>Opatření 1.3.2 Zpracování studií a plánů - územní studie krajiny</t>
  </si>
  <si>
    <t>ÚSK je zpracována pro celý správní obvod obce s rozšířenou působností.</t>
  </si>
  <si>
    <t>Podaktivita 1.3.1.2.1 Vegetační krajinné prvky (včetně skladebných prvků ÚSES) - Opatření proti vodní erozi (průlehy, zasakovací pásy, atd.)</t>
  </si>
  <si>
    <t>Aktivita 1.3.1.3 Úprava lesních porostů směrem k přirozené struktuře a druhové skladbě za účelem posílení jejich stability</t>
  </si>
  <si>
    <t>Aktivita 1.3.1.4 Zakládání a obnova veřejné sídelní zeleně</t>
  </si>
  <si>
    <t>Aktivita 1.3.1.5 Odstranění či eliminace negativních funkcí odvodňovacích zařízení v krajině</t>
  </si>
  <si>
    <t>Podaktivita/aktivita/opatření</t>
  </si>
  <si>
    <t>3) Na jednotlivých listech odpovídajících Vámi hodnocené podaktivitě/aktivitě/opatření vyhodnoťte kritéria obecné a specifické přijatelnosti výběrem z roletkového menu.</t>
  </si>
  <si>
    <r>
      <t xml:space="preserve">Pokud použijete při hodnocení kritérií přijatelnosti možnost </t>
    </r>
    <r>
      <rPr>
        <b/>
        <sz val="11"/>
        <color theme="1"/>
        <rFont val="Calibri"/>
        <family val="2"/>
        <charset val="238"/>
        <scheme val="minor"/>
      </rPr>
      <t>"Ne", doplňte zdůvodnění do sloupce komentář.</t>
    </r>
  </si>
  <si>
    <r>
      <t xml:space="preserve">4) Na titulním listu vyplňte pro Vámi posuzované podaktivity/aktivity/opatření pomocí roletkového menu sloupec </t>
    </r>
    <r>
      <rPr>
        <b/>
        <sz val="11"/>
        <color theme="1"/>
        <rFont val="Calibri"/>
        <family val="2"/>
        <charset val="238"/>
        <scheme val="minor"/>
      </rPr>
      <t>Naplnění cílů podpory</t>
    </r>
    <r>
      <rPr>
        <sz val="11"/>
        <color theme="1"/>
        <rFont val="Calibri"/>
        <family val="2"/>
        <scheme val="minor"/>
      </rPr>
      <t>.</t>
    </r>
  </si>
  <si>
    <r>
      <rPr>
        <sz val="11"/>
        <color theme="1"/>
        <rFont val="Calibri"/>
        <family val="2"/>
        <charset val="238"/>
        <scheme val="minor"/>
      </rPr>
      <t xml:space="preserve">Formulář umožňuje kombinaci všech opatření/aktivit/podaktivit v rámci specifického cíle. </t>
    </r>
    <r>
      <rPr>
        <b/>
        <sz val="11"/>
        <color theme="1"/>
        <rFont val="Calibri"/>
        <family val="2"/>
        <scheme val="minor"/>
      </rPr>
      <t>Editovatelná jsou pouze zelená pole, žlutá pole na titulním listu se vyplní automaticky.</t>
    </r>
  </si>
  <si>
    <t xml:space="preserve">Před tiskem pečlivě ověřte, zda se v náhledu zobrazuje veškerý obsah. Tiskne se titulní list a listy relevantních  podaktivit/aktivit/opatření. </t>
  </si>
  <si>
    <t>Tabulky hodnocení ve formátu pdf (titulní list a listy relevantních podaktivit/aktivit/opatření) jsou přílohou Odborného posudku AOPK ČR.</t>
  </si>
  <si>
    <t xml:space="preserve">Pro další použití, příp. archivaci doporučeno archivovat celý soubor *.xls (všechny listy), odmazání nevyužitých listů naruší funkčnost. </t>
  </si>
  <si>
    <r>
      <t>Pro vytvoření odstavce/nové odrážky/</t>
    </r>
    <r>
      <rPr>
        <b/>
        <sz val="11"/>
        <color theme="1"/>
        <rFont val="Calibri"/>
        <family val="2"/>
      </rPr>
      <t xml:space="preserve"> při psaní textu v polích pro komentář je nutno stisknout  současně LEVÝ Alt + ENTER. </t>
    </r>
  </si>
  <si>
    <t>Pozemky realizace jsou volně přístupné bez poplatků či fyzických překážek omezujících průchod krajinou a nebrání migraci živočichů s výjimkou stávajícího oplocení obor, dočasně umístěných lesnických oplocenek (po dobu ochrany proti zvěři) nebo pastevních ohradníků.</t>
  </si>
  <si>
    <t>Na celé ploše lesního hospodářského celku (dále jen LHC), popř. v rámci lesního zařizovacího obvodu (dále jen LZO) pro celou plochu majetku žadatele v rámci separátu lesní hospodářské osnovy (dále jen LHO), v nichž se nacházejí porosty zahrnuté do projektu na změnu způsobu hospodaření a přechod na přírodě blízké nepasečné formy hospodaření s využitím výběrných principů, jsou dodržovány zásady dobré praxe.</t>
  </si>
  <si>
    <t>Lesní porost, jako základní povinně vylišená jednotka prostorového rozdělení lesa (§ 6 odst. 6, vyhl. č. 84/1996 Sb.), či skupina sousedících lesních porostů, zahrnutých do projektu, mají minimální souvislou výměru 5 ha (ve vlastnictví žadatele) a jsou součástí souvislého komplexu o výměře minimálně 10 ha (bez ohledu na vlastnictví) a zároveň minimální celková podporovaná výměra činí 25 ha bez ohledu na výměru LHC, či příslušného separátu LHO. Horní hranice podporované výměry porostů v rámci projektu přitom činí max. 1000 ha.</t>
  </si>
  <si>
    <t xml:space="preserve">Projekt je podpořen pouze za předpokladu zachování a zvýšení odolnostního potenciálu lesních ekosystémů a obnovy porostů způsobem, který zajistí zachování a zvyšování druhové, věkové a prostorové diverzity vybraných částí lesa, které jsou dlouhodobě vystaveny stresovým faktorům. </t>
  </si>
  <si>
    <t>Pokud projekt obsahuje výsadbu, pak pouze melioračních a zpevňujících dřevin dle přílohy č. 2, vyhl. č. 298/2018 Sb., mimo MD (s výjimkou oblasti jeho přirozeného areálu) a DG. Těžební zásahy jsou zaměřeny na podporu uvedených MZD.</t>
  </si>
  <si>
    <t>Pokud projekt obsahuje v souvislosti s realizací těžebních zásahů také odstranění těžebních zbytků, pak pouze pokud je to účelné či nezbytné z hlediska popsaného záměru a vše je řádně objasněno v doložené dokumentaci projektu (např. s ohledem na pravidla ochrany lesa, zajištění přirozené obnovy atd.), a s ohledem na principy zásad dobré praxe o udržení minimálního podílu mrtvé dřevní hmoty v porostech k rozpadu.</t>
  </si>
  <si>
    <t xml:space="preserve">Navrhovaná opatření pro porosty zapojené do projektu přechodu na obhospodařování lesních porostů s využitím výběrných principů jsou obsažena: 
- v současně platném lesním hospodářském plánu (dále jen LHP), případně v příslušném separátu LHO, přičemž navržená opatření projektu jsou součástí textové části LHP včetně rámcové směrnice hospodaření (dále jen RSH) pro příslušný hospodářský soubor (dále jen HS), nebo 
- v případě, že v současně platném LHP (LHO) nejsou navrhovaná opatření mj. i s ohledem na jejich 10letou platnost obsažena, žadatel doloží projekt ve struktuře navrhovaných opatření pro porostní skupiny včetně návrhu na úpravu RSH pro příslušný HS s tím, že tyto podklady (plánovaná opatření) jsou nebo budou součástí nově schvalovaného LHP.
</t>
  </si>
  <si>
    <t>Plán ÚSES je zpracován v souladu s Metodikou vymezování ÚSES, Příručkou ke zpracování plánu místního ÚSES (pro správní obvod ORP) a Standardem péče o přírodu a krajinu SPPK 01 002 Vytváření ÚSES (plány a projekty).</t>
  </si>
  <si>
    <t xml:space="preserve">SSSZ je zpracována pro zastavěné území a zastavitelné plochy obce, přičemž zohledňuje významné prostorové a funkční vazby sídla a okolní nezastavěné krajiny. Zpracovatelem SSSZ je autorizovaný architekt pro obor krajinářská architektura (autorizace A.3 ČKA) nebo s autorizací, která autorizaci pro obor krajinářská architektura v plném rozsahu zahrnuje. </t>
  </si>
  <si>
    <t xml:space="preserve">SSSZ může být zpracována jako územní studie; v takovém případě je členem zpracovatelského týmu 1) autorizovaný architekt pro obor územní plánování (autorizace A.2 ČKA) nebo s autorizací, která autorizaci pro obor územní plánování v plném rozsahu zahrnuje a 2) autorizovaný architekt pro obor krajinářská architektura (autorizace A.3 ČKA) nebo s autorizací, která autorizaci pro obor krajinářská architektura v plném rozsahu zahrnuje. Požadavek podle bodů 1) a 2) musí být naplněn dvěma rozdílnými osobami.  </t>
  </si>
  <si>
    <t xml:space="preserve">SSSZ je zpracována v souladu s Metodickým rámcem pro zpracování studií systému sídelní zeleně. </t>
  </si>
  <si>
    <t>Požadavky na kvalifikaci zpracovatele: Členem zpracovatelského týmu je 1) autorizovaný architekt pro obor územní plánování (autorizace A.2 ČKA) nebo s autorizací, která autorizaci pro obor územní plánování v plném rozsahu zahrnuje a 2) autorizovaný architekt pro obor krajinářská architektura (autorizace A.3 ČKA) nebo s autorizací, která autorizaci pro obor krajinářská architektura v plném rozsahu zahrnuje. Požadavek podle bodů 1) a 2) musí být naplněn dvěma rozdílnými osobami.</t>
  </si>
  <si>
    <t>V rámci pořízení ÚSK je vhodně zvolenou formou umožněna participace dotčených obcí, dotčené veřejnosti a orgánů ochrany přírody, a to v rámci analytické i návrhové části studie.</t>
  </si>
  <si>
    <t>Projekt obsahuje zadání ÚSK dle platné metodiky Zadání územní studie krajiny pro správní obvod ORP připravené pořizovatelem, předpokládaný harmonogram konzultací, formu participace dotčených obcí a dotčené veřejnosti a specifikaci odborné způsobilosti zpracovatele.</t>
  </si>
  <si>
    <t>1.3.11.1.1 Vytváření a obnova tůní (mokřadů)</t>
  </si>
  <si>
    <t>1.3.11.1.2 Malé vodní nádrže (MVN)</t>
  </si>
  <si>
    <t>1.3.11.1.3 Revitalizace a renaturace vodních toků a niv</t>
  </si>
  <si>
    <t xml:space="preserve">1.3.11.1.4 Nákup nemovitostí pro podporu renaturačních procesů </t>
  </si>
  <si>
    <t>1.3.11.2.1 Vegetační krajinné prvky (včetně skladebných prvků ÚSES) - Vegetační krajinné prvky (včetně skladebných prvků ÚSES)</t>
  </si>
  <si>
    <t>Podaktivita 1.3.11.1.1 Vytváření a obnova tůní (mokřadů)</t>
  </si>
  <si>
    <t>Podaktivita 1.3.11.1.2 Malé vodní nádrže (MVN)</t>
  </si>
  <si>
    <t>Podaktivita 1.3.11.1.3 Revitalizace a renaturace vodních toků a niv</t>
  </si>
  <si>
    <t xml:space="preserve">Podaktivita 1.3.11.1.4 Nákup nemovitostí pro podporu renaturačních procesů </t>
  </si>
  <si>
    <t>Podaktivita 1.3.11.2.1 Vegetační krajinné prvky (včetně skladebných prvků ÚSES) - Vegetační krajinné prvky (včetně skladebných prvků ÚSES)</t>
  </si>
  <si>
    <t>Pozemky realizace jsou volně přístupné bez poplatků, mimo zastavěné území také bez fyzických překážek omezujících průchod krajinou s výjimkou stávajícího oplocení obor, dočasně umístěných lesnických oplocenek (po dobu ochrany proti zvěři) nebo pastevních ohradníků a jsou zajištěny podmínky pro případnou bezpečnou migraci živočichů.</t>
  </si>
  <si>
    <t xml:space="preserve">V případě MVN, které jsou plošně z více než 50 % realizovány na území ZCHÚ/lokality soustavy Natura 2000, jsou projekty hodnoceny dle obecných a specifických kritérií přijatelnosti v aktivitě 1.6.1.2. </t>
  </si>
  <si>
    <t>1.3.11.1.2 Malé vodní nádrže (MVN) v ZCHÚ</t>
  </si>
  <si>
    <t>Podaktivita 1.3.11.1.2 Malé vodní nádrže (MVN) v ZCHÚ</t>
  </si>
  <si>
    <t>Projekt je realizován v chráněném území (NP, CHKO, PR, PP, NPR, NPP a území soustavy Natura 2000), nebo jeho ochranném pásmu.</t>
  </si>
  <si>
    <t>Projekt je zaměřen na zajištění příznivého stavu, zachování nebo zlepšení dochovaného stavu předmětu ochrany chráněného území.</t>
  </si>
  <si>
    <t>Projekt je optimálně navržen s ohledem na předměty ochrany, pro které je navrhován.</t>
  </si>
  <si>
    <t>Projekt naplňuje cíle podpory a jeho přínosy k naplnění cílů podpory nejsou zanedbatelné. Přínosy pro předměty ochrany jsou v projektu dostatečně popsané. Projekt obsahuje dostatečný popis, jak bude zajištěna udržitelnost jeho výsledků.</t>
  </si>
  <si>
    <t>V projektu je dostatečně zhodnocen vliv průběhu realizace opatření na předměty ochrany a v případě existence negativních vlivů jsou navržena dostatečná opatření k jejich eliminaci či minimalizaci.</t>
  </si>
  <si>
    <t>Realizace projektu nezpůsobí trvalý pokles biodiverzity v lokalitě a zároveň nedojde k nevratnému negativnímu ovlivnění nebo zásahu do biotopů ohrožených druhů rostlin a živočichů.</t>
  </si>
  <si>
    <t>Projekt nepřipouští poškozování cenných přírodních a přírodě blízkých ploch biotopů, vyjma zásahů nezbytně nutných pro realizaci projektu.</t>
  </si>
  <si>
    <t>Projekt není v kolizi s ostatními zájmy chráněnými dle zákona č. 114/1992 Sb., o ochraně přírody a krajiny, včetně záchranných programů, programů péče přijatých MŽP a regionálních akčních plánů přijatých AOPK ČR, vyjma zásahů nezbytně nutných pro dosažení cíle podpory předmětu ochrany chráněného území.</t>
  </si>
  <si>
    <t>Projekt je v souladu s cílem ochrany daného chráněného území. V případě, že pro chráněné území existuje schválený příslušný odborný a koncepční dokument (plán péče, zásady péče, souhrn doporučených opatření, smlouva o smluvní ochraně ust. §39 ZOPK), je projekt v souladu s tímto dokumentem.</t>
  </si>
  <si>
    <t>Projekt obsahující záchranné odchovy, záchranné pěstování a podobné činnosti aktivní manipulace s jedinci zvláště chráněných druhů je výslovně obsažen mezi opatřeními v záchranných programech přijatých MŽP či regionálních akčních plánech přijatých AOPK ČR.</t>
  </si>
  <si>
    <t>Vhodně využívá potenciál území k obnovení biotopů přirozeně velkého prostorového rozsahu.</t>
  </si>
  <si>
    <t>MVN vytváří ustálené hydrologické prostředí v průběhu roku, které poskytuje vhodné podmínky pro výskyt a rozmnožování druhů vázaných na vodní prostředí.</t>
  </si>
  <si>
    <t>V případě výstavby MVN je dostatečně zohledněna migrační prostupnost pro živočichy vyskytující se ve vodním toku.</t>
  </si>
  <si>
    <t>Změny provedené k 19.12.2023</t>
  </si>
  <si>
    <t>1)</t>
  </si>
  <si>
    <t>nový list 1.3.11.1.2 MVN v ZCHÚ v návaznosti na nově přidanou podmínku v Pržapu (V případě MVN, které jsou plošně z více než 50 % realizovány na území ZCHÚ/lokality soustavy Natura 2000, jsou projekty hodnoceny dle obecných a specifických kritérií přijatelnosti v aktivitě 1.6.1.2.)</t>
  </si>
  <si>
    <t xml:space="preserve">Požadavky na další info a upřesnění zasílejte, prosím, na e-mail: zuzana.veselska@nature.cz </t>
  </si>
  <si>
    <t>Aktuální verze PrŽaPu:</t>
  </si>
  <si>
    <t>Aktuální výzvy:</t>
  </si>
  <si>
    <t>https://opzp.cz/dokument/2605</t>
  </si>
  <si>
    <t>https://opzp.cz/nabidka-dotaci/</t>
  </si>
  <si>
    <t>PrŽaP21+_verze_09_20.12.2024</t>
  </si>
  <si>
    <t>Změny provedené k 22.1.2025</t>
  </si>
  <si>
    <t>2)</t>
  </si>
  <si>
    <r>
      <t xml:space="preserve">Specifické KP: Projekt vhodně využívá místních podmínek k obnovení přirozeného hydromorfologického vzoru (typu) vodního toku </t>
    </r>
    <r>
      <rPr>
        <b/>
        <sz val="11"/>
        <color theme="1"/>
        <rFont val="Calibri"/>
        <family val="2"/>
        <charset val="238"/>
        <scheme val="minor"/>
      </rPr>
      <t>včetně nivy.</t>
    </r>
  </si>
  <si>
    <t>list 1.3.11.1.4 Nákup pozemků</t>
  </si>
  <si>
    <t>Obecné kritérium přijatelnosti č. 4: nerelevantní, pokud se jedná pouze o výsadbu dřevin.</t>
  </si>
  <si>
    <t>Nové specifické kritérium přijatelnosti č. 6</t>
  </si>
  <si>
    <t>list 1.3.11.2.1 Zeleň mimo les</t>
  </si>
  <si>
    <t>Projekt vhodně využívá místních podmínek k obnovení přirozeného hydromorfologického vzoru (typu) vodního toku včetně nivy.</t>
  </si>
  <si>
    <t>V projektu je dostatečně zhodnocen vliv průběhu realizace opatření na biodiverzitu a funkce ekosystémů a v případě existence negativních vlivů jsou navržena dostatečná opatření k jejich eliminaci či minimalizaci (nerelevantní, pokud se jedná pouze o výsadbu dřevin).</t>
  </si>
  <si>
    <t>Projekt nepoškozuje a neodstraňuje stabilní a funkční porost dřevin, pokud se nejedná o porost tvořený s převahou invazních druhů, nebo v dané lokalitě nežádoucí expanzivní šíření porostu z domácích dřevin.</t>
  </si>
  <si>
    <t>Ovocný sad na Ekofarmě Vrchy</t>
  </si>
  <si>
    <t>Bio Vernířovice s.r.o.</t>
  </si>
  <si>
    <t>Mgr. Šárka Mazánková</t>
  </si>
  <si>
    <t>AOPK ČR, RP Liberecko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</si>
</sst>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72"/>
      <color rgb="FF7030A0"/>
      <name val="Calibri"/>
      <family val="2"/>
      <charset val="238"/>
      <scheme val="minor"/>
    </font>
    <font>
      <b/>
      <sz val="22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2"/>
      <color rgb="FF00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EC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/>
    <xf numFmtId="0" fontId="10" fillId="0" borderId="0" xfId="1" applyFont="1" applyBorder="1" applyAlignment="1" applyProtection="1">
      <alignment horizontal="center" vertical="center" wrapText="1"/>
      <protection hidden="1"/>
    </xf>
    <xf numFmtId="0" fontId="9" fillId="0" borderId="0" xfId="1" applyFont="1" applyAlignment="1" applyProtection="1">
      <alignment vertical="center" wrapText="1"/>
      <protection hidden="1"/>
    </xf>
    <xf numFmtId="0" fontId="0" fillId="0" borderId="0" xfId="0" applyFont="1"/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justify" vertical="top" wrapText="1"/>
    </xf>
    <xf numFmtId="0" fontId="19" fillId="0" borderId="0" xfId="0" applyFont="1" applyBorder="1"/>
    <xf numFmtId="0" fontId="21" fillId="0" borderId="0" xfId="0" applyFont="1"/>
    <xf numFmtId="0" fontId="22" fillId="0" borderId="0" xfId="0" applyFont="1" applyAlignment="1">
      <alignment horizontal="left" vertical="top" indent="8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0" fillId="0" borderId="5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6" fillId="2" borderId="2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8" xfId="0" applyFont="1" applyBorder="1"/>
    <xf numFmtId="0" fontId="19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19" fillId="0" borderId="29" xfId="0" applyFont="1" applyBorder="1"/>
    <xf numFmtId="0" fontId="23" fillId="0" borderId="27" xfId="0" applyFont="1" applyBorder="1" applyAlignment="1">
      <alignment horizontal="center" vertical="center"/>
    </xf>
    <xf numFmtId="0" fontId="24" fillId="0" borderId="27" xfId="0" applyFont="1" applyFill="1" applyBorder="1" applyAlignment="1">
      <alignment horizontal="left" vertical="center" wrapText="1"/>
    </xf>
    <xf numFmtId="0" fontId="25" fillId="3" borderId="15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left" vertical="top"/>
    </xf>
    <xf numFmtId="0" fontId="7" fillId="3" borderId="4" xfId="1" applyFont="1" applyFill="1" applyBorder="1" applyAlignment="1" applyProtection="1">
      <alignment vertical="center" wrapText="1"/>
      <protection hidden="1"/>
    </xf>
    <xf numFmtId="0" fontId="7" fillId="3" borderId="4" xfId="1" applyFont="1" applyFill="1" applyBorder="1" applyAlignment="1" applyProtection="1">
      <alignment horizontal="left" vertical="center" wrapText="1"/>
      <protection hidden="1"/>
    </xf>
    <xf numFmtId="0" fontId="7" fillId="0" borderId="6" xfId="1" applyFont="1" applyFill="1" applyBorder="1" applyAlignment="1" applyProtection="1">
      <alignment horizontal="left" vertical="center" wrapText="1"/>
      <protection hidden="1"/>
    </xf>
    <xf numFmtId="0" fontId="7" fillId="3" borderId="11" xfId="1" applyFont="1" applyFill="1" applyBorder="1" applyAlignment="1" applyProtection="1">
      <alignment horizontal="left" vertical="center" wrapText="1"/>
      <protection hidden="1"/>
    </xf>
    <xf numFmtId="0" fontId="33" fillId="5" borderId="12" xfId="1" applyFont="1" applyFill="1" applyBorder="1" applyAlignment="1" applyProtection="1">
      <alignment horizontal="center" vertical="center" wrapText="1"/>
      <protection hidden="1"/>
    </xf>
    <xf numFmtId="0" fontId="32" fillId="5" borderId="29" xfId="1" applyFont="1" applyFill="1" applyBorder="1" applyAlignment="1" applyProtection="1">
      <alignment vertical="center" wrapText="1"/>
      <protection hidden="1"/>
    </xf>
    <xf numFmtId="0" fontId="26" fillId="3" borderId="16" xfId="1" applyFont="1" applyFill="1" applyBorder="1" applyAlignment="1" applyProtection="1">
      <alignment horizontal="left" vertical="center" wrapText="1"/>
      <protection hidden="1"/>
    </xf>
    <xf numFmtId="0" fontId="25" fillId="3" borderId="10" xfId="1" applyFont="1" applyFill="1" applyBorder="1" applyAlignment="1" applyProtection="1">
      <alignment horizontal="left" vertical="center" wrapText="1"/>
      <protection hidden="1"/>
    </xf>
    <xf numFmtId="0" fontId="26" fillId="0" borderId="16" xfId="1" applyFont="1" applyFill="1" applyBorder="1" applyAlignment="1" applyProtection="1">
      <alignment horizontal="left" vertical="center" wrapText="1"/>
      <protection hidden="1"/>
    </xf>
    <xf numFmtId="0" fontId="34" fillId="0" borderId="0" xfId="0" applyFont="1"/>
    <xf numFmtId="0" fontId="7" fillId="0" borderId="0" xfId="0" applyFont="1"/>
    <xf numFmtId="0" fontId="28" fillId="0" borderId="0" xfId="0" applyFont="1"/>
    <xf numFmtId="164" fontId="0" fillId="0" borderId="0" xfId="0" applyNumberFormat="1" applyFont="1"/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9" fillId="4" borderId="20" xfId="0" applyFont="1" applyFill="1" applyBorder="1" applyAlignment="1" applyProtection="1">
      <alignment horizontal="left" vertical="top" wrapText="1"/>
      <protection locked="0"/>
    </xf>
    <xf numFmtId="0" fontId="36" fillId="0" borderId="0" xfId="0" applyFont="1"/>
    <xf numFmtId="0" fontId="37" fillId="0" borderId="0" xfId="0" applyFont="1"/>
    <xf numFmtId="0" fontId="27" fillId="0" borderId="0" xfId="0" applyFont="1"/>
    <xf numFmtId="0" fontId="10" fillId="0" borderId="0" xfId="1" applyFont="1" applyBorder="1" applyAlignment="1" applyProtection="1">
      <alignment horizontal="center" vertical="center" wrapText="1"/>
      <protection hidden="1"/>
    </xf>
    <xf numFmtId="0" fontId="40" fillId="0" borderId="0" xfId="0" applyFont="1" applyAlignment="1">
      <alignment horizontal="left" vertical="top"/>
    </xf>
    <xf numFmtId="0" fontId="24" fillId="0" borderId="30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left" vertical="top"/>
    </xf>
    <xf numFmtId="0" fontId="25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33" fillId="5" borderId="19" xfId="1" applyFont="1" applyFill="1" applyBorder="1" applyAlignment="1" applyProtection="1">
      <alignment horizontal="center" vertical="center" wrapText="1"/>
      <protection hidden="1"/>
    </xf>
    <xf numFmtId="1" fontId="33" fillId="5" borderId="27" xfId="1" applyNumberFormat="1" applyFont="1" applyFill="1" applyBorder="1" applyAlignment="1" applyProtection="1">
      <alignment horizontal="center" vertical="center" wrapText="1"/>
    </xf>
    <xf numFmtId="1" fontId="33" fillId="5" borderId="28" xfId="1" applyNumberFormat="1" applyFont="1" applyFill="1" applyBorder="1" applyAlignment="1" applyProtection="1">
      <alignment horizontal="center" vertical="center" wrapText="1"/>
    </xf>
    <xf numFmtId="0" fontId="19" fillId="4" borderId="20" xfId="0" applyFont="1" applyFill="1" applyBorder="1" applyAlignment="1" applyProtection="1">
      <alignment horizontal="left" vertical="top"/>
      <protection locked="0"/>
    </xf>
    <xf numFmtId="0" fontId="33" fillId="4" borderId="12" xfId="1" applyFont="1" applyFill="1" applyBorder="1" applyAlignment="1" applyProtection="1">
      <alignment horizontal="center" vertical="center" wrapText="1"/>
      <protection locked="0" hidden="1"/>
    </xf>
    <xf numFmtId="0" fontId="13" fillId="4" borderId="5" xfId="0" applyNumberFormat="1" applyFont="1" applyFill="1" applyBorder="1" applyAlignment="1" applyProtection="1">
      <alignment horizontal="center" vertical="center"/>
      <protection locked="0"/>
    </xf>
    <xf numFmtId="0" fontId="19" fillId="4" borderId="20" xfId="0" applyNumberFormat="1" applyFont="1" applyFill="1" applyBorder="1" applyAlignment="1" applyProtection="1">
      <alignment horizontal="left" vertical="top" wrapText="1"/>
      <protection locked="0"/>
    </xf>
    <xf numFmtId="0" fontId="23" fillId="0" borderId="27" xfId="0" applyFont="1" applyFill="1" applyBorder="1" applyAlignment="1" applyProtection="1">
      <alignment horizontal="center" vertical="center"/>
      <protection hidden="1"/>
    </xf>
    <xf numFmtId="0" fontId="19" fillId="0" borderId="28" xfId="0" applyFont="1" applyFill="1" applyBorder="1" applyAlignment="1" applyProtection="1">
      <alignment horizontal="left" vertical="top"/>
      <protection hidden="1"/>
    </xf>
    <xf numFmtId="0" fontId="23" fillId="0" borderId="27" xfId="0" applyFont="1" applyBorder="1" applyAlignment="1" applyProtection="1">
      <alignment horizontal="center" vertical="center"/>
      <protection hidden="1"/>
    </xf>
    <xf numFmtId="0" fontId="19" fillId="0" borderId="28" xfId="0" applyFont="1" applyBorder="1" applyProtection="1">
      <protection hidden="1"/>
    </xf>
    <xf numFmtId="0" fontId="42" fillId="0" borderId="0" xfId="0" applyFont="1" applyBorder="1" applyAlignment="1">
      <alignment horizontal="justify" vertical="top" wrapText="1"/>
    </xf>
    <xf numFmtId="0" fontId="20" fillId="0" borderId="12" xfId="0" applyFont="1" applyFill="1" applyBorder="1" applyAlignment="1">
      <alignment horizontal="left" vertical="top" wrapText="1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9" fillId="4" borderId="19" xfId="0" applyFont="1" applyFill="1" applyBorder="1" applyAlignment="1" applyProtection="1">
      <alignment horizontal="left" vertical="top" wrapText="1"/>
      <protection locked="0"/>
    </xf>
    <xf numFmtId="0" fontId="19" fillId="0" borderId="5" xfId="0" applyFont="1" applyFill="1" applyBorder="1" applyAlignment="1">
      <alignment horizontal="center" vertical="center"/>
    </xf>
    <xf numFmtId="0" fontId="43" fillId="0" borderId="0" xfId="0" applyFont="1"/>
    <xf numFmtId="0" fontId="44" fillId="0" borderId="0" xfId="3"/>
    <xf numFmtId="0" fontId="0" fillId="0" borderId="0" xfId="0" applyAlignment="1">
      <alignment horizontal="left"/>
    </xf>
    <xf numFmtId="0" fontId="19" fillId="0" borderId="3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top" wrapText="1"/>
    </xf>
    <xf numFmtId="0" fontId="19" fillId="4" borderId="19" xfId="0" applyFont="1" applyFill="1" applyBorder="1" applyAlignment="1" applyProtection="1">
      <alignment horizontal="left" vertical="top"/>
      <protection locked="0"/>
    </xf>
    <xf numFmtId="49" fontId="28" fillId="4" borderId="9" xfId="1" applyNumberFormat="1" applyFont="1" applyFill="1" applyBorder="1" applyAlignment="1" applyProtection="1">
      <alignment horizontal="center" vertical="center" wrapText="1"/>
      <protection locked="0"/>
    </xf>
    <xf numFmtId="49" fontId="28" fillId="4" borderId="8" xfId="1" applyNumberFormat="1" applyFont="1" applyFill="1" applyBorder="1" applyAlignment="1" applyProtection="1">
      <alignment horizontal="center" vertical="center" wrapText="1"/>
      <protection locked="0"/>
    </xf>
    <xf numFmtId="49" fontId="28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2" fillId="4" borderId="24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center" wrapText="1"/>
      <protection hidden="1"/>
    </xf>
    <xf numFmtId="0" fontId="15" fillId="0" borderId="1" xfId="1" applyFont="1" applyBorder="1" applyAlignment="1" applyProtection="1">
      <alignment horizontal="center" wrapText="1"/>
      <protection hidden="1"/>
    </xf>
    <xf numFmtId="0" fontId="15" fillId="0" borderId="13" xfId="1" applyFont="1" applyBorder="1" applyAlignment="1" applyProtection="1">
      <alignment horizontal="center" wrapText="1"/>
      <protection hidden="1"/>
    </xf>
    <xf numFmtId="0" fontId="15" fillId="0" borderId="2" xfId="1" applyFont="1" applyBorder="1" applyAlignment="1" applyProtection="1">
      <alignment horizontal="center" wrapText="1"/>
      <protection hidden="1"/>
    </xf>
    <xf numFmtId="49" fontId="27" fillId="0" borderId="9" xfId="1" applyNumberFormat="1" applyFont="1" applyFill="1" applyBorder="1" applyAlignment="1" applyProtection="1">
      <alignment horizontal="center" vertical="center" wrapText="1"/>
      <protection hidden="1"/>
    </xf>
    <xf numFmtId="49" fontId="27" fillId="0" borderId="8" xfId="1" applyNumberFormat="1" applyFont="1" applyFill="1" applyBorder="1" applyAlignment="1" applyProtection="1">
      <alignment horizontal="center" vertical="center" wrapText="1"/>
      <protection hidden="1"/>
    </xf>
    <xf numFmtId="49" fontId="27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left" wrapText="1"/>
    </xf>
    <xf numFmtId="0" fontId="17" fillId="0" borderId="17" xfId="1" applyFont="1" applyFill="1" applyBorder="1" applyAlignment="1" applyProtection="1">
      <alignment horizontal="left" vertical="center" wrapText="1"/>
      <protection hidden="1"/>
    </xf>
    <xf numFmtId="0" fontId="17" fillId="0" borderId="5" xfId="1" applyFont="1" applyFill="1" applyBorder="1" applyAlignment="1" applyProtection="1">
      <alignment horizontal="left" vertical="center" wrapText="1"/>
      <protection hidden="1"/>
    </xf>
    <xf numFmtId="0" fontId="17" fillId="3" borderId="29" xfId="1" applyFont="1" applyFill="1" applyBorder="1" applyAlignment="1" applyProtection="1">
      <alignment horizontal="left" vertical="center" wrapText="1"/>
      <protection hidden="1"/>
    </xf>
    <xf numFmtId="0" fontId="17" fillId="3" borderId="27" xfId="1" applyFont="1" applyFill="1" applyBorder="1" applyAlignment="1" applyProtection="1">
      <alignment horizontal="left" vertical="center" wrapText="1"/>
      <protection hidden="1"/>
    </xf>
    <xf numFmtId="49" fontId="31" fillId="0" borderId="9" xfId="1" quotePrefix="1" applyNumberFormat="1" applyFont="1" applyFill="1" applyBorder="1" applyAlignment="1" applyProtection="1">
      <alignment horizontal="center" vertical="center" wrapText="1"/>
    </xf>
    <xf numFmtId="0" fontId="31" fillId="0" borderId="7" xfId="1" applyNumberFormat="1" applyFont="1" applyFill="1" applyBorder="1" applyAlignment="1" applyProtection="1">
      <alignment horizontal="center" vertical="center" wrapText="1"/>
    </xf>
    <xf numFmtId="49" fontId="9" fillId="0" borderId="9" xfId="1" quotePrefix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49" fontId="9" fillId="0" borderId="22" xfId="1" quotePrefix="1" applyNumberFormat="1" applyFont="1" applyFill="1" applyBorder="1" applyAlignment="1" applyProtection="1">
      <alignment horizontal="center" vertical="center" wrapText="1"/>
    </xf>
    <xf numFmtId="0" fontId="9" fillId="0" borderId="24" xfId="1" applyNumberFormat="1" applyFont="1" applyFill="1" applyBorder="1" applyAlignment="1" applyProtection="1">
      <alignment horizontal="center" vertical="center" wrapText="1"/>
    </xf>
    <xf numFmtId="49" fontId="12" fillId="0" borderId="18" xfId="1" applyNumberFormat="1" applyFont="1" applyFill="1" applyBorder="1" applyAlignment="1" applyProtection="1">
      <alignment horizontal="center" vertical="center" wrapText="1"/>
      <protection hidden="1"/>
    </xf>
    <xf numFmtId="49" fontId="12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17" fillId="3" borderId="25" xfId="1" applyFont="1" applyFill="1" applyBorder="1" applyAlignment="1" applyProtection="1">
      <alignment horizontal="left" vertical="center" wrapText="1"/>
      <protection hidden="1"/>
    </xf>
    <xf numFmtId="0" fontId="17" fillId="3" borderId="15" xfId="1" applyFont="1" applyFill="1" applyBorder="1" applyAlignment="1" applyProtection="1">
      <alignment horizontal="left" vertical="center" wrapText="1"/>
      <protection hidden="1"/>
    </xf>
    <xf numFmtId="0" fontId="17" fillId="3" borderId="17" xfId="1" applyFont="1" applyFill="1" applyBorder="1" applyAlignment="1" applyProtection="1">
      <alignment horizontal="left" vertical="center" wrapText="1"/>
      <protection hidden="1"/>
    </xf>
    <xf numFmtId="0" fontId="17" fillId="3" borderId="5" xfId="1" applyFont="1" applyFill="1" applyBorder="1" applyAlignment="1" applyProtection="1">
      <alignment horizontal="left" vertical="center" wrapText="1"/>
      <protection hidden="1"/>
    </xf>
    <xf numFmtId="49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24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top" wrapText="1"/>
    </xf>
    <xf numFmtId="0" fontId="11" fillId="3" borderId="25" xfId="1" applyFont="1" applyFill="1" applyBorder="1" applyAlignment="1" applyProtection="1">
      <alignment horizontal="left" vertical="center" wrapText="1"/>
      <protection hidden="1"/>
    </xf>
    <xf numFmtId="0" fontId="11" fillId="3" borderId="15" xfId="1" applyFont="1" applyFill="1" applyBorder="1" applyAlignment="1" applyProtection="1">
      <alignment horizontal="left" vertical="center" wrapText="1"/>
      <protection hidden="1"/>
    </xf>
    <xf numFmtId="0" fontId="11" fillId="3" borderId="29" xfId="1" applyFont="1" applyFill="1" applyBorder="1" applyAlignment="1" applyProtection="1">
      <alignment horizontal="left" vertical="center" wrapText="1"/>
      <protection hidden="1"/>
    </xf>
    <xf numFmtId="0" fontId="11" fillId="3" borderId="27" xfId="1" applyFont="1" applyFill="1" applyBorder="1" applyAlignment="1" applyProtection="1">
      <alignment horizontal="left" vertical="center" wrapText="1"/>
      <protection hidden="1"/>
    </xf>
    <xf numFmtId="0" fontId="11" fillId="0" borderId="17" xfId="1" applyFont="1" applyFill="1" applyBorder="1" applyAlignment="1" applyProtection="1">
      <alignment horizontal="left" vertical="center" wrapText="1"/>
      <protection hidden="1"/>
    </xf>
    <xf numFmtId="0" fontId="11" fillId="0" borderId="5" xfId="1" applyFont="1" applyFill="1" applyBorder="1" applyAlignment="1" applyProtection="1">
      <alignment horizontal="left" vertical="center" wrapText="1"/>
      <protection hidden="1"/>
    </xf>
    <xf numFmtId="0" fontId="40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" fillId="4" borderId="9" xfId="1" applyNumberFormat="1" applyFont="1" applyFill="1" applyBorder="1" applyAlignment="1" applyProtection="1">
      <alignment horizontal="center" vertical="center" wrapText="1"/>
      <protection locked="0"/>
    </xf>
    <xf numFmtId="0" fontId="1" fillId="4" borderId="22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Hyperlink 2" xfId="2"/>
    <cellStyle name="Hypertextový odkaz" xfId="3" builtinId="8"/>
    <cellStyle name="Normal 2" xfId="1"/>
    <cellStyle name="Normální" xfId="0" builtinId="0"/>
  </cellStyles>
  <dxfs count="0"/>
  <tableStyles count="0" defaultTableStyle="TableStyleMedium2" defaultPivotStyle="PivotStyleLight16"/>
  <colors>
    <mruColors>
      <color rgb="FFFAFECC"/>
      <color rgb="FF265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963083</xdr:colOff>
      <xdr:row>0</xdr:row>
      <xdr:rowOff>0</xdr:rowOff>
    </xdr:from>
    <xdr:to>
      <xdr:col>3</xdr:col>
      <xdr:colOff>1210734</xdr:colOff>
      <xdr:row>0</xdr:row>
      <xdr:rowOff>831380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8083" y="0"/>
          <a:ext cx="1496484" cy="831380"/>
        </a:xfrm>
        <a:prstGeom prst="rect">
          <a:avLst/>
        </a:prstGeom>
      </xdr:spPr>
    </xdr:pic>
    <xdr:clientData/>
  </xdr:twoCellAnchor>
  <xdr:twoCellAnchor>
    <xdr:from>
      <xdr:col>0</xdr:col>
      <xdr:colOff>21167</xdr:colOff>
      <xdr:row>0</xdr:row>
      <xdr:rowOff>84667</xdr:rowOff>
    </xdr:from>
    <xdr:to>
      <xdr:col>1</xdr:col>
      <xdr:colOff>191807</xdr:colOff>
      <xdr:row>0</xdr:row>
      <xdr:rowOff>772583</xdr:rowOff>
    </xdr:to>
    <xdr:pic>
      <xdr:nvPicPr>
        <xdr:cNvPr id="4" name="Obrázek 3" descr="Spolufinancováno Evropskou unií Barevné 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7" y="84667"/>
          <a:ext cx="2636557" cy="6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1</xdr:row>
      <xdr:rowOff>31750</xdr:rowOff>
    </xdr:from>
    <xdr:to>
      <xdr:col>1</xdr:col>
      <xdr:colOff>1157818</xdr:colOff>
      <xdr:row>5</xdr:row>
      <xdr:rowOff>101130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412750"/>
          <a:ext cx="1496484" cy="8313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1</xdr:row>
      <xdr:rowOff>21166</xdr:rowOff>
    </xdr:from>
    <xdr:to>
      <xdr:col>1</xdr:col>
      <xdr:colOff>1147234</xdr:colOff>
      <xdr:row>5</xdr:row>
      <xdr:rowOff>90546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7" y="730249"/>
          <a:ext cx="1496484" cy="8313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1</xdr:row>
      <xdr:rowOff>42333</xdr:rowOff>
    </xdr:from>
    <xdr:to>
      <xdr:col>1</xdr:col>
      <xdr:colOff>1157818</xdr:colOff>
      <xdr:row>5</xdr:row>
      <xdr:rowOff>111713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1" y="804333"/>
          <a:ext cx="1496484" cy="8313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21166</xdr:rowOff>
    </xdr:from>
    <xdr:to>
      <xdr:col>1</xdr:col>
      <xdr:colOff>1168400</xdr:colOff>
      <xdr:row>5</xdr:row>
      <xdr:rowOff>90546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783166"/>
          <a:ext cx="1496484" cy="8313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31750</xdr:rowOff>
    </xdr:from>
    <xdr:to>
      <xdr:col>1</xdr:col>
      <xdr:colOff>1168400</xdr:colOff>
      <xdr:row>5</xdr:row>
      <xdr:rowOff>101130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486833"/>
          <a:ext cx="1496484" cy="831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74082</xdr:colOff>
      <xdr:row>1</xdr:row>
      <xdr:rowOff>31750</xdr:rowOff>
    </xdr:from>
    <xdr:to>
      <xdr:col>1</xdr:col>
      <xdr:colOff>1168399</xdr:colOff>
      <xdr:row>5</xdr:row>
      <xdr:rowOff>101130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2" y="412750"/>
          <a:ext cx="1496484" cy="831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31750</xdr:rowOff>
    </xdr:from>
    <xdr:to>
      <xdr:col>1</xdr:col>
      <xdr:colOff>1189568</xdr:colOff>
      <xdr:row>5</xdr:row>
      <xdr:rowOff>101130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412750"/>
          <a:ext cx="1496484" cy="831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21168</xdr:colOff>
      <xdr:row>1</xdr:row>
      <xdr:rowOff>497417</xdr:rowOff>
    </xdr:from>
    <xdr:to>
      <xdr:col>1</xdr:col>
      <xdr:colOff>1115485</xdr:colOff>
      <xdr:row>4</xdr:row>
      <xdr:rowOff>90547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8" y="878417"/>
          <a:ext cx="1496484" cy="8313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1</xdr:row>
      <xdr:rowOff>10583</xdr:rowOff>
    </xdr:from>
    <xdr:to>
      <xdr:col>1</xdr:col>
      <xdr:colOff>1157817</xdr:colOff>
      <xdr:row>5</xdr:row>
      <xdr:rowOff>79963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91583"/>
          <a:ext cx="1496484" cy="8313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1</xdr:row>
      <xdr:rowOff>42334</xdr:rowOff>
    </xdr:from>
    <xdr:to>
      <xdr:col>1</xdr:col>
      <xdr:colOff>1136650</xdr:colOff>
      <xdr:row>5</xdr:row>
      <xdr:rowOff>111714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" y="772584"/>
          <a:ext cx="1496484" cy="8313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1</xdr:row>
      <xdr:rowOff>21167</xdr:rowOff>
    </xdr:from>
    <xdr:to>
      <xdr:col>1</xdr:col>
      <xdr:colOff>1168401</xdr:colOff>
      <xdr:row>5</xdr:row>
      <xdr:rowOff>90547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4" y="1132417"/>
          <a:ext cx="1496484" cy="8313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42333</xdr:rowOff>
    </xdr:from>
    <xdr:to>
      <xdr:col>1</xdr:col>
      <xdr:colOff>1189567</xdr:colOff>
      <xdr:row>5</xdr:row>
      <xdr:rowOff>111713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43000"/>
          <a:ext cx="1496484" cy="8313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1</xdr:row>
      <xdr:rowOff>42334</xdr:rowOff>
    </xdr:from>
    <xdr:to>
      <xdr:col>1</xdr:col>
      <xdr:colOff>1147234</xdr:colOff>
      <xdr:row>5</xdr:row>
      <xdr:rowOff>111714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7" y="730251"/>
          <a:ext cx="1496484" cy="831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pzp.cz/nabidka-dotaci/" TargetMode="External"/><Relationship Id="rId1" Type="http://schemas.openxmlformats.org/officeDocument/2006/relationships/hyperlink" Target="https://opzp.cz/dokument/2605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abSelected="1" zoomScale="90" zoomScaleNormal="90" workbookViewId="0">
      <selection activeCell="B15" sqref="B15"/>
    </sheetView>
  </sheetViews>
  <sheetFormatPr defaultRowHeight="15" x14ac:dyDescent="0.25"/>
  <cols>
    <col min="1" max="1" width="37" customWidth="1"/>
    <col min="2" max="2" width="10.5703125" customWidth="1"/>
    <col min="3" max="4" width="18.7109375" customWidth="1"/>
  </cols>
  <sheetData>
    <row r="1" spans="1:4" ht="66.75" customHeight="1" thickBot="1" x14ac:dyDescent="0.3">
      <c r="A1" s="85"/>
      <c r="B1" s="85"/>
      <c r="C1" s="85"/>
      <c r="D1" s="85"/>
    </row>
    <row r="2" spans="1:4" ht="39.75" customHeight="1" thickBot="1" x14ac:dyDescent="0.35">
      <c r="A2" s="86" t="s">
        <v>47</v>
      </c>
      <c r="B2" s="87"/>
      <c r="C2" s="87"/>
      <c r="D2" s="88"/>
    </row>
    <row r="3" spans="1:4" x14ac:dyDescent="0.25">
      <c r="A3" s="32" t="s">
        <v>36</v>
      </c>
      <c r="B3" s="89" t="s">
        <v>66</v>
      </c>
      <c r="C3" s="90"/>
      <c r="D3" s="91"/>
    </row>
    <row r="4" spans="1:4" ht="30.75" customHeight="1" x14ac:dyDescent="0.25">
      <c r="A4" s="32" t="s">
        <v>38</v>
      </c>
      <c r="B4" s="78" t="s">
        <v>171</v>
      </c>
      <c r="C4" s="79"/>
      <c r="D4" s="80"/>
    </row>
    <row r="5" spans="1:4" ht="15.75" customHeight="1" x14ac:dyDescent="0.25">
      <c r="A5" s="33" t="s">
        <v>39</v>
      </c>
      <c r="B5" s="78" t="s">
        <v>172</v>
      </c>
      <c r="C5" s="79"/>
      <c r="D5" s="80"/>
    </row>
    <row r="6" spans="1:4" ht="15.75" customHeight="1" x14ac:dyDescent="0.25">
      <c r="A6" s="34" t="s">
        <v>40</v>
      </c>
      <c r="B6" s="127" t="s">
        <v>173</v>
      </c>
      <c r="C6" s="81"/>
      <c r="D6" s="82"/>
    </row>
    <row r="7" spans="1:4" ht="16.5" customHeight="1" thickBot="1" x14ac:dyDescent="0.3">
      <c r="A7" s="35" t="s">
        <v>37</v>
      </c>
      <c r="B7" s="128" t="s">
        <v>174</v>
      </c>
      <c r="C7" s="83"/>
      <c r="D7" s="84"/>
    </row>
    <row r="8" spans="1:4" ht="16.5" thickBot="1" x14ac:dyDescent="0.3">
      <c r="A8" s="3"/>
      <c r="B8" s="3"/>
      <c r="C8" s="3"/>
      <c r="D8" s="3"/>
    </row>
    <row r="9" spans="1:4" ht="38.25" x14ac:dyDescent="0.25">
      <c r="A9" s="39" t="s">
        <v>102</v>
      </c>
      <c r="B9" s="28" t="s">
        <v>57</v>
      </c>
      <c r="C9" s="28" t="s">
        <v>58</v>
      </c>
      <c r="D9" s="55" t="s">
        <v>59</v>
      </c>
    </row>
    <row r="10" spans="1:4" ht="25.5" customHeight="1" x14ac:dyDescent="0.25">
      <c r="A10" s="38" t="s">
        <v>125</v>
      </c>
      <c r="B10" s="60"/>
      <c r="C10" s="36" t="str">
        <f>'1.3.11.1.1 Tůně'!C26</f>
        <v/>
      </c>
      <c r="D10" s="56" t="str">
        <f>'1.3.11.1.1 Tůně'!C34</f>
        <v/>
      </c>
    </row>
    <row r="11" spans="1:4" x14ac:dyDescent="0.25">
      <c r="A11" s="38" t="s">
        <v>126</v>
      </c>
      <c r="B11" s="60"/>
      <c r="C11" s="36" t="str">
        <f>'1.3.11.1.2 MVN'!C26</f>
        <v/>
      </c>
      <c r="D11" s="56" t="str">
        <f>'1.3.11.1.2 MVN'!C38</f>
        <v/>
      </c>
    </row>
    <row r="12" spans="1:4" x14ac:dyDescent="0.25">
      <c r="A12" s="38" t="s">
        <v>137</v>
      </c>
      <c r="B12" s="60"/>
      <c r="C12" s="36" t="str">
        <f>'1.3.11.1.2 MVN v ZCHÚ'!C30</f>
        <v/>
      </c>
      <c r="D12" s="56" t="str">
        <f>'1.3.11.1.2 MVN v ZCHÚ'!C40</f>
        <v/>
      </c>
    </row>
    <row r="13" spans="1:4" ht="25.5" x14ac:dyDescent="0.25">
      <c r="A13" s="38" t="s">
        <v>127</v>
      </c>
      <c r="B13" s="60"/>
      <c r="C13" s="36" t="str">
        <f>'1.3.11.1.3 Revitalizace'!C26</f>
        <v/>
      </c>
      <c r="D13" s="56" t="str">
        <f>'1.3.11.1.3 Revitalizace'!C40</f>
        <v/>
      </c>
    </row>
    <row r="14" spans="1:4" ht="27.75" customHeight="1" x14ac:dyDescent="0.25">
      <c r="A14" s="40" t="s">
        <v>128</v>
      </c>
      <c r="B14" s="60"/>
      <c r="C14" s="36" t="str">
        <f>'1.3.11.1.4 Nákup pozemků'!C25</f>
        <v/>
      </c>
      <c r="D14" s="56" t="str">
        <f>'1.3.11.1.4 Nákup pozemků'!C31</f>
        <v/>
      </c>
    </row>
    <row r="15" spans="1:4" ht="51" customHeight="1" x14ac:dyDescent="0.25">
      <c r="A15" s="40" t="s">
        <v>129</v>
      </c>
      <c r="B15" s="60" t="s">
        <v>0</v>
      </c>
      <c r="C15" s="36" t="str">
        <f>'1.3.11.2.1 Zeleň mimo les'!C27</f>
        <v>Splňuje</v>
      </c>
      <c r="D15" s="56" t="str">
        <f>'1.3.11.2.1 Zeleň mimo les'!C37</f>
        <v>Splňuje</v>
      </c>
    </row>
    <row r="16" spans="1:4" ht="102" customHeight="1" thickBot="1" x14ac:dyDescent="0.3">
      <c r="A16" s="37" t="s">
        <v>48</v>
      </c>
      <c r="B16" s="57" t="str">
        <f>IF(AND(B10="",B11="",B12="",B13="",B14="",B15=""),"",IF(B10="Ne",pracovni_roletky!A14,IF(B11="Ne",pracovni_roletky!A14,IF(B12="Ne",pracovni_roletky!A14,IF(B13="Ne",pracovni_roletky!A14,IF(B14="Ne",pracovni_roletky!A14,IF(B15="Ne",pracovni_roletky!A14,pracovni_roletky!A13)))))))</f>
        <v>Projekt je v souladu s cílem podpory</v>
      </c>
      <c r="C16" s="57" t="str">
        <f>IF(AND(C10="",C11="",C12="",C13="",C14="",C15=""),"",IF(C10="Nesplňuje",pracovni_roletky!A17,IF(C11="Nesplňuje",pracovni_roletky!A17,IF(C12="Nesplňuje",pracovni_roletky!A17,IF(C13="Nesplňuje",pracovni_roletky!A17,IF(C14="Nesplňuje",pracovni_roletky!A17,IF(C15="Nesplňuje",pracovni_roletky!A17,pracovni_roletky!A16)))))))</f>
        <v>Předložený projekt splňuje všechna obecná kritéria přijatelnosti</v>
      </c>
      <c r="D16" s="58" t="str">
        <f>IF(AND(D10="",D11="",D12="",D13="",D14="",D15=""),"",IF(D10="Nesplňuje",pracovni_roletky!A19,IF(D11="Nesplňuje",pracovni_roletky!A19,IF(D12="Nesplňuje",pracovni_roletky!A19,IF(D13="Nesplňuje",pracovni_roletky!A19,IF(D14="Nesplňuje",pracovni_roletky!A19,IF(D15="Nesplňuje",pracovni_roletky!A19,pracovni_roletky!A18)))))))</f>
        <v>Předložený projekt splňuje všechna specifická kritéria přijatelnosti</v>
      </c>
    </row>
    <row r="17" spans="1:4" ht="15.75" x14ac:dyDescent="0.25">
      <c r="A17" s="2"/>
      <c r="B17" s="2"/>
      <c r="C17" s="2"/>
      <c r="D17" s="50"/>
    </row>
    <row r="20" spans="1:4" ht="357" customHeight="1" x14ac:dyDescent="0.25"/>
    <row r="21" spans="1:4" ht="132.75" customHeight="1" x14ac:dyDescent="0.25"/>
    <row r="35" ht="21.75" customHeight="1" x14ac:dyDescent="0.25"/>
    <row r="49" ht="21" customHeight="1" x14ac:dyDescent="0.25"/>
  </sheetData>
  <sheetProtection algorithmName="SHA-512" hashValue="Pdwb9ad0yqQj5AHemcVOoqCfnjDfpqTxyGnNolWFItHtkY5BTnr+TircY7fiRt++RfW2kPI/FRnOnP8DsxuKfQ==" saltValue="2veIQ0QFcxCcFPzOZ4M+mA==" spinCount="100000" sheet="1" objects="1" scenarios="1"/>
  <dataConsolidate/>
  <mergeCells count="7">
    <mergeCell ref="B4:D4"/>
    <mergeCell ref="B5:D5"/>
    <mergeCell ref="B6:D6"/>
    <mergeCell ref="B7:D7"/>
    <mergeCell ref="A1:D1"/>
    <mergeCell ref="A2:D2"/>
    <mergeCell ref="B3:D3"/>
  </mergeCells>
  <dataValidations count="1">
    <dataValidation showInputMessage="1" showErrorMessage="1" sqref="C10:D15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pracovni_roletky!$A$2:$A$3</xm:f>
          </x14:formula1>
          <xm:sqref>B10:B15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topLeftCell="A34" zoomScale="90" zoomScaleNormal="90" workbookViewId="0">
      <selection activeCell="E43" sqref="E43"/>
    </sheetView>
  </sheetViews>
  <sheetFormatPr defaultColWidth="9.140625" defaultRowHeight="15" x14ac:dyDescent="0.25"/>
  <cols>
    <col min="1" max="1" width="6" style="4" customWidth="1"/>
    <col min="2" max="2" width="61" style="4" customWidth="1"/>
    <col min="3" max="3" width="14.14062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54" customHeight="1" x14ac:dyDescent="0.35">
      <c r="A1" s="125" t="s">
        <v>99</v>
      </c>
      <c r="B1" s="125"/>
      <c r="C1" s="125"/>
      <c r="D1" s="125"/>
      <c r="E1" s="1"/>
    </row>
    <row r="6" spans="1:5" ht="11.25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13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31.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61"/>
      <c r="D17" s="62"/>
    </row>
    <row r="18" spans="1:5" ht="31.5" x14ac:dyDescent="0.25">
      <c r="A18" s="19">
        <v>2</v>
      </c>
      <c r="B18" s="15" t="s">
        <v>33</v>
      </c>
      <c r="C18" s="61"/>
      <c r="D18" s="62"/>
    </row>
    <row r="19" spans="1:5" ht="31.5" x14ac:dyDescent="0.25">
      <c r="A19" s="19">
        <v>3</v>
      </c>
      <c r="B19" s="14" t="s">
        <v>27</v>
      </c>
      <c r="C19" s="61"/>
      <c r="D19" s="62"/>
    </row>
    <row r="20" spans="1:5" ht="47.25" x14ac:dyDescent="0.25">
      <c r="A20" s="19">
        <v>4</v>
      </c>
      <c r="B20" s="14" t="s">
        <v>63</v>
      </c>
      <c r="C20" s="61"/>
      <c r="D20" s="62"/>
      <c r="E20" s="44"/>
    </row>
    <row r="21" spans="1:5" ht="63" x14ac:dyDescent="0.25">
      <c r="A21" s="19">
        <v>5</v>
      </c>
      <c r="B21" s="14" t="s">
        <v>75</v>
      </c>
      <c r="C21" s="61"/>
      <c r="D21" s="62"/>
    </row>
    <row r="22" spans="1:5" ht="63" x14ac:dyDescent="0.25">
      <c r="A22" s="19">
        <v>6</v>
      </c>
      <c r="B22" s="15" t="s">
        <v>7</v>
      </c>
      <c r="C22" s="61"/>
      <c r="D22" s="62"/>
    </row>
    <row r="23" spans="1:5" ht="78.75" x14ac:dyDescent="0.25">
      <c r="A23" s="19">
        <v>7</v>
      </c>
      <c r="B23" s="14" t="s">
        <v>68</v>
      </c>
      <c r="C23" s="61"/>
      <c r="D23" s="62"/>
    </row>
    <row r="24" spans="1:5" ht="132.75" customHeight="1" x14ac:dyDescent="0.25">
      <c r="A24" s="19">
        <v>8</v>
      </c>
      <c r="B24" s="14" t="s">
        <v>76</v>
      </c>
      <c r="C24" s="61"/>
      <c r="D24" s="62"/>
    </row>
    <row r="25" spans="1:5" ht="33" customHeight="1" thickBot="1" x14ac:dyDescent="0.3">
      <c r="A25" s="20"/>
      <c r="B25" s="27" t="s">
        <v>45</v>
      </c>
      <c r="C25" s="63" t="str">
        <f>IF(C17="","",IF(C18="","",IF(C19="","",IF(C20="","",IF(C21="","",IF(C22="","",IF(C23="","",IF(C24="","",IF(C17="Ne","Nesplňuje",IF(C18="Ne","Nesplňuje",IF(C19="Ne","Nesplňuje",IF(C20="Ne","Nesplňuje",IF(C21="Ne","Nesplňuje",IF(C22="Ne","Nesplňuje",IF(C23="Ne","Nesplňuje",IF(C24="Ne","Nesplňuje","Splňuje"))))))))))))))))</f>
        <v/>
      </c>
      <c r="D25" s="64"/>
    </row>
    <row r="26" spans="1:5" ht="84.75" customHeight="1" x14ac:dyDescent="0.25">
      <c r="A26" s="7"/>
      <c r="B26" s="8"/>
      <c r="C26" s="7"/>
      <c r="D26" s="9"/>
    </row>
    <row r="27" spans="1:5" ht="19.5" thickBot="1" x14ac:dyDescent="0.3">
      <c r="A27" s="5" t="s">
        <v>12</v>
      </c>
      <c r="C27" s="7"/>
      <c r="D27" s="9"/>
    </row>
    <row r="28" spans="1:5" ht="33" customHeight="1" x14ac:dyDescent="0.25">
      <c r="A28" s="16" t="s">
        <v>3</v>
      </c>
      <c r="B28" s="17" t="s">
        <v>8</v>
      </c>
      <c r="C28" s="17" t="s">
        <v>44</v>
      </c>
      <c r="D28" s="18" t="s">
        <v>2</v>
      </c>
    </row>
    <row r="29" spans="1:5" ht="126" x14ac:dyDescent="0.25">
      <c r="A29" s="19">
        <v>1</v>
      </c>
      <c r="B29" s="14" t="s">
        <v>112</v>
      </c>
      <c r="C29" s="45"/>
      <c r="D29" s="46"/>
    </row>
    <row r="30" spans="1:5" ht="141.75" x14ac:dyDescent="0.25">
      <c r="A30" s="19">
        <v>2</v>
      </c>
      <c r="B30" s="15" t="s">
        <v>113</v>
      </c>
      <c r="C30" s="45"/>
      <c r="D30" s="46"/>
    </row>
    <row r="31" spans="1:5" ht="78.75" x14ac:dyDescent="0.25">
      <c r="A31" s="21">
        <v>3</v>
      </c>
      <c r="B31" s="15" t="s">
        <v>114</v>
      </c>
      <c r="C31" s="45"/>
      <c r="D31" s="46"/>
    </row>
    <row r="32" spans="1:5" ht="63" x14ac:dyDescent="0.25">
      <c r="A32" s="21">
        <v>4</v>
      </c>
      <c r="B32" s="15" t="s">
        <v>115</v>
      </c>
      <c r="C32" s="45"/>
      <c r="D32" s="46"/>
    </row>
    <row r="33" spans="1:4" ht="110.25" x14ac:dyDescent="0.25">
      <c r="A33" s="19">
        <v>5</v>
      </c>
      <c r="B33" s="15" t="s">
        <v>116</v>
      </c>
      <c r="C33" s="45"/>
      <c r="D33" s="46"/>
    </row>
    <row r="34" spans="1:4" ht="236.25" x14ac:dyDescent="0.25">
      <c r="A34" s="21">
        <v>6</v>
      </c>
      <c r="B34" s="24" t="s">
        <v>117</v>
      </c>
      <c r="C34" s="45"/>
      <c r="D34" s="46"/>
    </row>
    <row r="35" spans="1:4" ht="16.5" thickBot="1" x14ac:dyDescent="0.3">
      <c r="A35" s="25"/>
      <c r="B35" s="27" t="s">
        <v>46</v>
      </c>
      <c r="C35" s="65" t="str">
        <f>IF(C29="","",IF(C30="","",IF(C31="","",IF(C32="","",IF(C33="","",IF(C34="","",IF(C29="Ne","Nesplňuje",IF(C30="Ne","Nesplňuje",IF(C31="Ne","Nesplňuje",IF(C32="Ne","Nesplňuje",IF(C33="Ne","Nesplňuje",IF(C34="Ne","Nesplňuje","Splňuje"))))))))))))</f>
        <v/>
      </c>
      <c r="D35" s="66"/>
    </row>
    <row r="40" spans="1:4" ht="21" customHeight="1" x14ac:dyDescent="0.25"/>
  </sheetData>
  <sheetProtection algorithmName="SHA-512" hashValue="huefNYrFnzd8szJBZLynQeZ/xUiRjR3f+TsFFbeetphHHfCQgziRW2El5Zh59o0z7/AC1jIPfH2tLp8GE/BLMg==" saltValue="Wt1v4n7QJJI+LYBgd5cFAQ==" spinCount="100000" sheet="1" objects="1" scenarios="1"/>
  <mergeCells count="11">
    <mergeCell ref="A10:B10"/>
    <mergeCell ref="C10:D10"/>
    <mergeCell ref="A11:B11"/>
    <mergeCell ref="C11:D11"/>
    <mergeCell ref="A1:D1"/>
    <mergeCell ref="A7:B7"/>
    <mergeCell ref="C7:D7"/>
    <mergeCell ref="A8:B8"/>
    <mergeCell ref="C8:D8"/>
    <mergeCell ref="A9:B9"/>
    <mergeCell ref="C9:D9"/>
  </mergeCells>
  <dataValidations count="3">
    <dataValidation showInputMessage="1" showErrorMessage="1" sqref="C25 C35"/>
    <dataValidation type="list" allowBlank="1" showInputMessage="1" showErrorMessage="1" sqref="C26">
      <formula1>#REF!</formula1>
    </dataValidation>
    <dataValidation type="list" allowBlank="1" showInputMessage="1" showErrorMessage="1" sqref="C27">
      <formula1>#REF!</formula1>
    </dataValidation>
  </dataValidations>
  <pageMargins left="0.7" right="0.7" top="0.75" bottom="0.75" header="0.3" footer="0.3"/>
  <pageSetup paperSize="9" scale="7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pracovni_roletky!$A$2:$A$4</xm:f>
          </x14:formula1>
          <xm:sqref>C17:C24 C29:C34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topLeftCell="A19" zoomScale="90" zoomScaleNormal="90" workbookViewId="0">
      <selection activeCell="B30" sqref="B30"/>
    </sheetView>
  </sheetViews>
  <sheetFormatPr defaultColWidth="9.140625" defaultRowHeight="15" x14ac:dyDescent="0.25"/>
  <cols>
    <col min="1" max="1" width="6" style="4" customWidth="1"/>
    <col min="2" max="2" width="62.28515625" style="4" customWidth="1"/>
    <col min="3" max="3" width="13.8554687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30.6" customHeight="1" x14ac:dyDescent="0.35">
      <c r="A1" s="13" t="s">
        <v>100</v>
      </c>
      <c r="C1" s="1"/>
      <c r="D1" s="1"/>
      <c r="E1" s="1"/>
    </row>
    <row r="6" spans="1:5" ht="10.5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13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31.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47.25" x14ac:dyDescent="0.25">
      <c r="A18" s="19">
        <v>2</v>
      </c>
      <c r="B18" s="15" t="s">
        <v>30</v>
      </c>
      <c r="C18" s="45"/>
      <c r="D18" s="46"/>
    </row>
    <row r="19" spans="1:5" ht="31.5" x14ac:dyDescent="0.25">
      <c r="A19" s="19">
        <v>3</v>
      </c>
      <c r="B19" s="14" t="s">
        <v>27</v>
      </c>
      <c r="C19" s="45"/>
      <c r="D19" s="46"/>
    </row>
    <row r="20" spans="1:5" ht="78.75" x14ac:dyDescent="0.25">
      <c r="A20" s="19">
        <v>4</v>
      </c>
      <c r="B20" s="14" t="s">
        <v>82</v>
      </c>
      <c r="C20" s="45"/>
      <c r="D20" s="46"/>
      <c r="E20" s="44"/>
    </row>
    <row r="21" spans="1:5" ht="78.75" x14ac:dyDescent="0.25">
      <c r="A21" s="19">
        <v>5</v>
      </c>
      <c r="B21" s="14" t="s">
        <v>67</v>
      </c>
      <c r="C21" s="45"/>
      <c r="D21" s="46"/>
    </row>
    <row r="22" spans="1:5" ht="31.5" x14ac:dyDescent="0.25">
      <c r="A22" s="19">
        <v>6</v>
      </c>
      <c r="B22" s="15" t="s">
        <v>31</v>
      </c>
      <c r="C22" s="45"/>
      <c r="D22" s="46"/>
    </row>
    <row r="23" spans="1:5" ht="63" x14ac:dyDescent="0.25">
      <c r="A23" s="19">
        <v>7</v>
      </c>
      <c r="B23" s="15" t="s">
        <v>75</v>
      </c>
      <c r="C23" s="45"/>
      <c r="D23" s="46"/>
    </row>
    <row r="24" spans="1:5" ht="15.75" x14ac:dyDescent="0.25">
      <c r="A24" s="19">
        <v>8</v>
      </c>
      <c r="B24" s="14" t="s">
        <v>32</v>
      </c>
      <c r="C24" s="45"/>
      <c r="D24" s="46"/>
    </row>
    <row r="25" spans="1:5" ht="21" customHeight="1" thickBot="1" x14ac:dyDescent="0.3">
      <c r="A25" s="20"/>
      <c r="B25" s="27" t="s">
        <v>45</v>
      </c>
      <c r="C25" s="30" t="str">
        <f>IF(C17="","",IF(C18="","",IF(C19="","",IF(C20="","",IF(C21="","",IF(C22="","",IF(C23="","",IF(C24="","",IF(C17="Ne","Nesplňuje",IF(C18="Ne","Nesplňuje",IF(C19="Ne","Nesplňuje",IF(C20="Ne","Nesplňuje",IF(C21="Ne","Nesplňuje",IF(C22="Ne","Nesplňuje",IF(C23="Ne","Nesplňuje",IF(C24="Ne","Nesplňuje","Splňuje"))))))))))))))))</f>
        <v/>
      </c>
      <c r="D25" s="31"/>
    </row>
    <row r="26" spans="1:5" ht="42" customHeight="1" x14ac:dyDescent="0.25">
      <c r="A26" s="7"/>
      <c r="B26" s="8"/>
      <c r="C26" s="7"/>
      <c r="D26" s="9"/>
    </row>
    <row r="27" spans="1:5" ht="132.75" customHeight="1" thickBot="1" x14ac:dyDescent="0.3">
      <c r="A27" s="5" t="s">
        <v>12</v>
      </c>
      <c r="C27" s="7"/>
      <c r="D27" s="9"/>
    </row>
    <row r="28" spans="1:5" ht="31.5" x14ac:dyDescent="0.25">
      <c r="A28" s="16" t="s">
        <v>3</v>
      </c>
      <c r="B28" s="17" t="s">
        <v>8</v>
      </c>
      <c r="C28" s="17" t="s">
        <v>44</v>
      </c>
      <c r="D28" s="18" t="s">
        <v>2</v>
      </c>
    </row>
    <row r="29" spans="1:5" ht="126" x14ac:dyDescent="0.25">
      <c r="A29" s="19">
        <v>1</v>
      </c>
      <c r="B29" s="14" t="s">
        <v>83</v>
      </c>
      <c r="C29" s="45"/>
      <c r="D29" s="46"/>
    </row>
    <row r="30" spans="1:5" ht="31.5" x14ac:dyDescent="0.25">
      <c r="A30" s="19">
        <v>2</v>
      </c>
      <c r="B30" s="15" t="s">
        <v>84</v>
      </c>
      <c r="C30" s="45"/>
      <c r="D30" s="46"/>
    </row>
    <row r="31" spans="1:5" ht="47.25" x14ac:dyDescent="0.25">
      <c r="A31" s="21">
        <v>3</v>
      </c>
      <c r="B31" s="23" t="s">
        <v>85</v>
      </c>
      <c r="C31" s="45"/>
      <c r="D31" s="46"/>
    </row>
    <row r="32" spans="1:5" ht="16.5" thickBot="1" x14ac:dyDescent="0.3">
      <c r="A32" s="25"/>
      <c r="B32" s="27" t="s">
        <v>46</v>
      </c>
      <c r="C32" s="26" t="str">
        <f>IF(C29="","",IF(C30="","",IF(C31="","",IF(C29="Ne","Nesplňuje",IF(C30="Ne","Nesplňuje",IF(C31="Ne","Nesplňuje","Splňuje"))))))</f>
        <v/>
      </c>
      <c r="D32" s="22"/>
    </row>
  </sheetData>
  <sheetProtection algorithmName="SHA-512" hashValue="M3nuyGmEV6sLs2qAtkfAfXXUaAdRS7UZs+iUQgAGUV/3jwAz+aFHoy/OTnfoey2hXDDFYe50TLGYzw3Jdef5xw==" saltValue="4wzQMeOPA/suYkCic8VvvQ==" spinCount="100000" sheet="1" objects="1" scenarios="1"/>
  <mergeCells count="10">
    <mergeCell ref="A10:B10"/>
    <mergeCell ref="C10:D10"/>
    <mergeCell ref="A11:B11"/>
    <mergeCell ref="C11:D11"/>
    <mergeCell ref="A7:B7"/>
    <mergeCell ref="C7:D7"/>
    <mergeCell ref="A8:B8"/>
    <mergeCell ref="C8:D8"/>
    <mergeCell ref="A9:B9"/>
    <mergeCell ref="C9:D9"/>
  </mergeCells>
  <dataValidations count="3">
    <dataValidation showInputMessage="1" showErrorMessage="1" sqref="C25 C32"/>
    <dataValidation type="list" allowBlank="1" showInputMessage="1" showErrorMessage="1" sqref="C26">
      <formula1>#REF!</formula1>
    </dataValidation>
    <dataValidation type="list" allowBlank="1" showInputMessage="1" showErrorMessage="1" sqref="C27">
      <formula1>#REF!</formula1>
    </dataValidation>
  </dataValidations>
  <pageMargins left="0.7" right="0.7" top="0.75" bottom="0.75" header="0.3" footer="0.3"/>
  <pageSetup paperSize="9" scale="7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pracovni_roletky!$A$2:$A$4</xm:f>
          </x14:formula1>
          <xm:sqref>C17:C24 C29:C31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topLeftCell="A25" zoomScale="90" zoomScaleNormal="90" workbookViewId="0">
      <selection activeCell="I33" sqref="I33"/>
    </sheetView>
  </sheetViews>
  <sheetFormatPr defaultColWidth="9.140625" defaultRowHeight="15" x14ac:dyDescent="0.25"/>
  <cols>
    <col min="1" max="1" width="6" style="4" customWidth="1"/>
    <col min="2" max="2" width="64.42578125" style="4" customWidth="1"/>
    <col min="3" max="3" width="13.570312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55.5" customHeight="1" x14ac:dyDescent="0.35">
      <c r="A1" s="126" t="s">
        <v>101</v>
      </c>
      <c r="B1" s="126"/>
      <c r="C1" s="126"/>
      <c r="D1" s="126"/>
      <c r="E1" s="1"/>
    </row>
    <row r="6" spans="1:5" ht="11.25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13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47.2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31.5" x14ac:dyDescent="0.25">
      <c r="A18" s="19">
        <v>2</v>
      </c>
      <c r="B18" s="15" t="s">
        <v>33</v>
      </c>
      <c r="C18" s="45"/>
      <c r="D18" s="46"/>
    </row>
    <row r="19" spans="1:5" ht="31.5" x14ac:dyDescent="0.25">
      <c r="A19" s="19">
        <v>3</v>
      </c>
      <c r="B19" s="14" t="s">
        <v>31</v>
      </c>
      <c r="C19" s="45"/>
      <c r="D19" s="46"/>
    </row>
    <row r="20" spans="1:5" ht="63" x14ac:dyDescent="0.25">
      <c r="A20" s="19">
        <v>4</v>
      </c>
      <c r="B20" s="14" t="s">
        <v>75</v>
      </c>
      <c r="C20" s="45"/>
      <c r="D20" s="46"/>
      <c r="E20" s="44"/>
    </row>
    <row r="21" spans="1:5" ht="63" x14ac:dyDescent="0.25">
      <c r="A21" s="19">
        <v>5</v>
      </c>
      <c r="B21" s="14" t="s">
        <v>7</v>
      </c>
      <c r="C21" s="45"/>
      <c r="D21" s="46"/>
    </row>
    <row r="22" spans="1:5" ht="63" x14ac:dyDescent="0.25">
      <c r="A22" s="19">
        <v>6</v>
      </c>
      <c r="B22" s="15" t="s">
        <v>86</v>
      </c>
      <c r="C22" s="45"/>
      <c r="D22" s="46"/>
    </row>
    <row r="23" spans="1:5" ht="47.25" x14ac:dyDescent="0.25">
      <c r="A23" s="19">
        <v>7</v>
      </c>
      <c r="B23" s="14" t="s">
        <v>87</v>
      </c>
      <c r="C23" s="45"/>
      <c r="D23" s="46"/>
    </row>
    <row r="24" spans="1:5" ht="21" customHeight="1" thickBot="1" x14ac:dyDescent="0.3">
      <c r="A24" s="20"/>
      <c r="B24" s="27" t="s">
        <v>45</v>
      </c>
      <c r="C24" s="30" t="str">
        <f>IF(C17="","",IF(C18="","",IF(C19="","",IF(C20="","",IF(C21="","",IF(C22="","",IF(C23="","",IF(C17="Ne","Nesplňuje",IF(C18="Ne","Nesplňuje",IF(C19="Ne","Nesplňuje",IF(C20="Ne","Nesplňuje",IF(C21="Ne","Nesplňuje",IF(C22="Ne","Nesplňuje",IF(C23="Ne","Nesplňuje","Splňuje"))))))))))))))</f>
        <v/>
      </c>
      <c r="D24" s="31"/>
    </row>
    <row r="25" spans="1:5" ht="39.75" customHeight="1" x14ac:dyDescent="0.25">
      <c r="A25" s="7"/>
      <c r="B25" s="8"/>
      <c r="C25" s="7"/>
      <c r="D25" s="9"/>
    </row>
    <row r="26" spans="1:5" ht="32.25" customHeight="1" thickBot="1" x14ac:dyDescent="0.3">
      <c r="A26" s="5" t="s">
        <v>12</v>
      </c>
      <c r="C26" s="7"/>
      <c r="D26" s="9"/>
    </row>
    <row r="27" spans="1:5" ht="132.75" customHeight="1" x14ac:dyDescent="0.25">
      <c r="A27" s="16" t="s">
        <v>3</v>
      </c>
      <c r="B27" s="17" t="s">
        <v>8</v>
      </c>
      <c r="C27" s="17" t="s">
        <v>44</v>
      </c>
      <c r="D27" s="18" t="s">
        <v>2</v>
      </c>
    </row>
    <row r="28" spans="1:5" ht="47.25" x14ac:dyDescent="0.25">
      <c r="A28" s="19">
        <v>1</v>
      </c>
      <c r="B28" s="14" t="s">
        <v>34</v>
      </c>
      <c r="C28" s="45"/>
      <c r="D28" s="46"/>
    </row>
    <row r="29" spans="1:5" ht="15.75" x14ac:dyDescent="0.25">
      <c r="A29" s="19">
        <v>2</v>
      </c>
      <c r="B29" s="15" t="s">
        <v>79</v>
      </c>
      <c r="C29" s="45"/>
      <c r="D29" s="46"/>
    </row>
    <row r="30" spans="1:5" ht="31.5" x14ac:dyDescent="0.25">
      <c r="A30" s="19">
        <v>3</v>
      </c>
      <c r="B30" s="15" t="s">
        <v>88</v>
      </c>
      <c r="C30" s="45"/>
      <c r="D30" s="46"/>
    </row>
    <row r="31" spans="1:5" ht="31.5" x14ac:dyDescent="0.25">
      <c r="A31" s="19">
        <v>4</v>
      </c>
      <c r="B31" s="15" t="s">
        <v>89</v>
      </c>
      <c r="C31" s="45"/>
      <c r="D31" s="46"/>
    </row>
    <row r="32" spans="1:5" ht="63" x14ac:dyDescent="0.25">
      <c r="A32" s="19">
        <v>5</v>
      </c>
      <c r="B32" s="15" t="s">
        <v>90</v>
      </c>
      <c r="C32" s="45"/>
      <c r="D32" s="46"/>
    </row>
    <row r="33" spans="1:4" ht="63" x14ac:dyDescent="0.25">
      <c r="A33" s="21">
        <v>6</v>
      </c>
      <c r="B33" s="23" t="s">
        <v>35</v>
      </c>
      <c r="C33" s="45"/>
      <c r="D33" s="46"/>
    </row>
    <row r="34" spans="1:4" ht="16.5" thickBot="1" x14ac:dyDescent="0.3">
      <c r="A34" s="25"/>
      <c r="B34" s="27" t="s">
        <v>46</v>
      </c>
      <c r="C34" s="26" t="str">
        <f>IF(C28="","",IF(C29="","",IF(C30="","",IF(C33="","",IF(C28="Ne","Nesplňuje",IF(C29="Ne","Nesplňuje",IF(C30="Ne","Nesplňuje",IF(C31="Ne","Nesplňuje",IF(C32="Ne","Nesplňuje",IF(C33="Ne","Nesplňuje","Splňuje"))))))))))</f>
        <v/>
      </c>
      <c r="D34" s="22"/>
    </row>
    <row r="44" spans="1:4" ht="21" customHeight="1" x14ac:dyDescent="0.25"/>
  </sheetData>
  <sheetProtection algorithmName="SHA-512" hashValue="vvtXFQ/KHJZt5isoKQDrToqmZ5+08ygGh488stEGLQ/dJOvp0qEZ6evnT37h9sssfhOUBZEEWqcLnWpwivdxeg==" saltValue="RUxVIsxc9p1aXqvK1jFmZA==" spinCount="100000" sheet="1" objects="1" scenarios="1"/>
  <mergeCells count="11">
    <mergeCell ref="A1:D1"/>
    <mergeCell ref="A10:B10"/>
    <mergeCell ref="C10:D10"/>
    <mergeCell ref="A11:B11"/>
    <mergeCell ref="C11:D11"/>
    <mergeCell ref="A7:B7"/>
    <mergeCell ref="C7:D7"/>
    <mergeCell ref="A8:B8"/>
    <mergeCell ref="C8:D8"/>
    <mergeCell ref="A9:B9"/>
    <mergeCell ref="C9:D9"/>
  </mergeCells>
  <dataValidations count="3">
    <dataValidation showInputMessage="1" showErrorMessage="1" sqref="C24 C34"/>
    <dataValidation type="list" allowBlank="1" showInputMessage="1" showErrorMessage="1" sqref="C25">
      <formula1>#REF!</formula1>
    </dataValidation>
    <dataValidation type="list" allowBlank="1" showInputMessage="1" showErrorMessage="1" sqref="C26">
      <formula1>#REF!</formula1>
    </dataValidation>
  </dataValidations>
  <pageMargins left="0.7" right="0.7" top="0.75" bottom="0.75" header="0.3" footer="0.3"/>
  <pageSetup paperSize="9" scale="7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pracovni_roletky!$A$2:$A$4</xm:f>
          </x14:formula1>
          <xm:sqref>C17:C23 C28:C33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topLeftCell="A19" zoomScale="90" zoomScaleNormal="90" workbookViewId="0">
      <selection activeCell="B26" sqref="B26"/>
    </sheetView>
  </sheetViews>
  <sheetFormatPr defaultColWidth="9.140625" defaultRowHeight="15" x14ac:dyDescent="0.25"/>
  <cols>
    <col min="1" max="1" width="6" style="4" customWidth="1"/>
    <col min="2" max="2" width="64.85546875" style="4" customWidth="1"/>
    <col min="3" max="3" width="14.14062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60" customHeight="1" x14ac:dyDescent="0.35">
      <c r="A1" s="126" t="s">
        <v>91</v>
      </c>
      <c r="B1" s="126"/>
      <c r="C1" s="126"/>
      <c r="D1" s="126"/>
      <c r="E1" s="1"/>
    </row>
    <row r="6" spans="1:5" ht="11.25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13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31.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63" x14ac:dyDescent="0.25">
      <c r="A18" s="19">
        <v>2</v>
      </c>
      <c r="B18" s="14" t="s">
        <v>76</v>
      </c>
      <c r="C18" s="45"/>
      <c r="D18" s="46"/>
    </row>
    <row r="19" spans="1:5" ht="21" customHeight="1" thickBot="1" x14ac:dyDescent="0.3">
      <c r="A19" s="20"/>
      <c r="B19" s="52" t="s">
        <v>45</v>
      </c>
      <c r="C19" s="53" t="str">
        <f>IF(C17="","",IF(C18="","",IF(C17="Ne","Nesplňuje",IF(C18="Ne","Nesplňuje","Splňuje"))))</f>
        <v/>
      </c>
      <c r="D19" s="54"/>
    </row>
    <row r="20" spans="1:5" ht="16.5" customHeight="1" x14ac:dyDescent="0.25">
      <c r="A20" s="7"/>
      <c r="B20" s="8"/>
      <c r="C20" s="7"/>
      <c r="D20" s="9"/>
    </row>
    <row r="21" spans="1:5" ht="49.15" customHeight="1" thickBot="1" x14ac:dyDescent="0.3">
      <c r="A21" s="5" t="s">
        <v>12</v>
      </c>
      <c r="C21" s="7"/>
      <c r="D21" s="9"/>
      <c r="E21" s="44"/>
    </row>
    <row r="22" spans="1:5" ht="31.5" x14ac:dyDescent="0.25">
      <c r="A22" s="16" t="s">
        <v>3</v>
      </c>
      <c r="B22" s="17" t="s">
        <v>8</v>
      </c>
      <c r="C22" s="17" t="s">
        <v>44</v>
      </c>
      <c r="D22" s="18" t="s">
        <v>2</v>
      </c>
    </row>
    <row r="23" spans="1:5" ht="110.25" x14ac:dyDescent="0.25">
      <c r="A23" s="19">
        <v>1</v>
      </c>
      <c r="B23" s="14" t="s">
        <v>92</v>
      </c>
      <c r="C23" s="45"/>
      <c r="D23" s="46"/>
    </row>
    <row r="24" spans="1:5" ht="47.25" x14ac:dyDescent="0.25">
      <c r="A24" s="19">
        <v>2</v>
      </c>
      <c r="B24" s="15" t="s">
        <v>93</v>
      </c>
      <c r="C24" s="45"/>
      <c r="D24" s="46"/>
    </row>
    <row r="25" spans="1:5" ht="63" x14ac:dyDescent="0.25">
      <c r="A25" s="19">
        <v>3</v>
      </c>
      <c r="B25" s="15" t="s">
        <v>118</v>
      </c>
      <c r="C25" s="45"/>
      <c r="D25" s="46"/>
    </row>
    <row r="26" spans="1:5" ht="47.25" x14ac:dyDescent="0.25">
      <c r="A26" s="21">
        <v>4</v>
      </c>
      <c r="B26" s="23" t="s">
        <v>94</v>
      </c>
      <c r="C26" s="45"/>
      <c r="D26" s="46"/>
    </row>
    <row r="27" spans="1:5" ht="132.75" customHeight="1" thickBot="1" x14ac:dyDescent="0.3">
      <c r="A27" s="25"/>
      <c r="B27" s="27" t="s">
        <v>46</v>
      </c>
      <c r="C27" s="26" t="str">
        <f>IF(C23="","",IF(C24="","",IF(C25="","",IF(C26="","",IF(C23="Ne","Nesplňuje",IF(C24="Ne","Nesplňuje",IF(C25="Ne","Nesplňuje",IF(C26="Ne","Nesplňuje","Splňuje"))))))))</f>
        <v/>
      </c>
      <c r="D27" s="22"/>
    </row>
    <row r="28" spans="1:5" ht="357" customHeight="1" x14ac:dyDescent="0.25"/>
    <row r="29" spans="1:5" ht="33" customHeight="1" x14ac:dyDescent="0.25"/>
    <row r="43" ht="21" customHeight="1" x14ac:dyDescent="0.25"/>
  </sheetData>
  <sheetProtection algorithmName="SHA-512" hashValue="S9lYQ2wrGNaaihyjpIEKEHxRx2cAjBZ47w0epDRcHxVAVEvYaePly/Rmuat0qNYUeqaT9R7IKXj06T0dkCMJfw==" saltValue="26wZesBkxPO41F9GqwaBKw==" spinCount="100000" sheet="1" objects="1" scenarios="1"/>
  <mergeCells count="11">
    <mergeCell ref="A10:B10"/>
    <mergeCell ref="C10:D10"/>
    <mergeCell ref="A11:B11"/>
    <mergeCell ref="C11:D11"/>
    <mergeCell ref="A1:D1"/>
    <mergeCell ref="A7:B7"/>
    <mergeCell ref="C7:D7"/>
    <mergeCell ref="A8:B8"/>
    <mergeCell ref="C8:D8"/>
    <mergeCell ref="A9:B9"/>
    <mergeCell ref="C9:D9"/>
  </mergeCells>
  <dataValidations count="2">
    <dataValidation showInputMessage="1" showErrorMessage="1" sqref="C27 C19"/>
    <dataValidation type="list" allowBlank="1" showInputMessage="1" showErrorMessage="1" sqref="C20:C21">
      <formula1>#REF!</formula1>
    </dataValidation>
  </dataValidations>
  <pageMargins left="0.7" right="0.7" top="0.75" bottom="0.75" header="0.3" footer="0.3"/>
  <pageSetup paperSize="9" scale="7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pracovni_roletky!$A$2:$A$4</xm:f>
          </x14:formula1>
          <xm:sqref>C17:C18 C23:C26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showGridLines="0" topLeftCell="A23" zoomScale="90" zoomScaleNormal="90" workbookViewId="0">
      <selection activeCell="D27" sqref="D27"/>
    </sheetView>
  </sheetViews>
  <sheetFormatPr defaultColWidth="9.140625" defaultRowHeight="15" x14ac:dyDescent="0.25"/>
  <cols>
    <col min="1" max="1" width="6" style="4" customWidth="1"/>
    <col min="2" max="2" width="64.85546875" style="4" customWidth="1"/>
    <col min="3" max="3" width="14.14062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60" customHeight="1" x14ac:dyDescent="0.35">
      <c r="A1" s="126" t="s">
        <v>95</v>
      </c>
      <c r="B1" s="126"/>
      <c r="C1" s="126"/>
      <c r="D1" s="126"/>
      <c r="E1" s="1"/>
    </row>
    <row r="6" spans="1:5" ht="9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13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31.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63" x14ac:dyDescent="0.25">
      <c r="A18" s="19">
        <v>2</v>
      </c>
      <c r="B18" s="14" t="s">
        <v>76</v>
      </c>
      <c r="C18" s="45"/>
      <c r="D18" s="46"/>
    </row>
    <row r="19" spans="1:5" ht="21" customHeight="1" thickBot="1" x14ac:dyDescent="0.3">
      <c r="A19" s="20"/>
      <c r="B19" s="52" t="s">
        <v>45</v>
      </c>
      <c r="C19" s="53" t="str">
        <f>IF(C17="","",IF(C18="","",IF(C17="Ne","Nesplňuje",IF(C18="Ne","Nesplňuje","Splňuje"))))</f>
        <v/>
      </c>
      <c r="D19" s="54"/>
    </row>
    <row r="20" spans="1:5" ht="16.5" customHeight="1" x14ac:dyDescent="0.25">
      <c r="A20" s="7"/>
      <c r="B20" s="8"/>
      <c r="C20" s="7"/>
      <c r="D20" s="9"/>
    </row>
    <row r="21" spans="1:5" ht="49.15" customHeight="1" thickBot="1" x14ac:dyDescent="0.3">
      <c r="A21" s="5" t="s">
        <v>12</v>
      </c>
      <c r="C21" s="7"/>
      <c r="D21" s="9"/>
      <c r="E21" s="44"/>
    </row>
    <row r="22" spans="1:5" ht="31.5" x14ac:dyDescent="0.25">
      <c r="A22" s="16" t="s">
        <v>3</v>
      </c>
      <c r="B22" s="17" t="s">
        <v>8</v>
      </c>
      <c r="C22" s="17" t="s">
        <v>44</v>
      </c>
      <c r="D22" s="18" t="s">
        <v>2</v>
      </c>
    </row>
    <row r="23" spans="1:5" ht="94.5" x14ac:dyDescent="0.25">
      <c r="A23" s="19">
        <v>1</v>
      </c>
      <c r="B23" s="14" t="s">
        <v>119</v>
      </c>
      <c r="C23" s="45"/>
      <c r="D23" s="46"/>
    </row>
    <row r="24" spans="1:5" ht="141.75" x14ac:dyDescent="0.25">
      <c r="A24" s="19">
        <v>2</v>
      </c>
      <c r="B24" s="15" t="s">
        <v>120</v>
      </c>
      <c r="C24" s="45"/>
      <c r="D24" s="46"/>
    </row>
    <row r="25" spans="1:5" ht="31.5" x14ac:dyDescent="0.25">
      <c r="A25" s="21">
        <v>3</v>
      </c>
      <c r="B25" s="23" t="s">
        <v>121</v>
      </c>
      <c r="C25" s="45"/>
      <c r="D25" s="46"/>
    </row>
    <row r="26" spans="1:5" ht="22.5" customHeight="1" thickBot="1" x14ac:dyDescent="0.3">
      <c r="A26" s="25"/>
      <c r="B26" s="27" t="s">
        <v>46</v>
      </c>
      <c r="C26" s="26" t="str">
        <f>IF(C23="","",IF(C24="","",IF(C25="","",IF(C23="Ne","Nesplňuje",IF(C24="Ne","Nesplňuje",IF(C25="Ne","Nesplňuje","Splňuje"))))))</f>
        <v/>
      </c>
      <c r="D26" s="22"/>
    </row>
    <row r="27" spans="1:5" ht="132.75" customHeight="1" x14ac:dyDescent="0.25"/>
    <row r="28" spans="1:5" ht="33" customHeight="1" x14ac:dyDescent="0.25"/>
    <row r="42" ht="21" customHeight="1" x14ac:dyDescent="0.25"/>
  </sheetData>
  <sheetProtection algorithmName="SHA-512" hashValue="FyABURcgGVeMjIEnXRMqdcIXnztVxWEQEwKk5Qs0pO3geFLLpBe63rGGSSnTKdA8pbB5yotb1D2vAC2Q6hO9MA==" saltValue="Yx386aLCZ8l+7LhbbpGN4Q==" spinCount="100000" sheet="1" objects="1" scenarios="1"/>
  <mergeCells count="11">
    <mergeCell ref="A10:B10"/>
    <mergeCell ref="C10:D10"/>
    <mergeCell ref="A11:B11"/>
    <mergeCell ref="C11:D11"/>
    <mergeCell ref="A1:D1"/>
    <mergeCell ref="A7:B7"/>
    <mergeCell ref="C7:D7"/>
    <mergeCell ref="A8:B8"/>
    <mergeCell ref="C8:D8"/>
    <mergeCell ref="A9:B9"/>
    <mergeCell ref="C9:D9"/>
  </mergeCells>
  <dataValidations count="2">
    <dataValidation type="list" allowBlank="1" showInputMessage="1" showErrorMessage="1" sqref="C20:C21">
      <formula1>#REF!</formula1>
    </dataValidation>
    <dataValidation showInputMessage="1" showErrorMessage="1" sqref="C26 C19"/>
  </dataValidations>
  <pageMargins left="0.7" right="0.7" top="0.75" bottom="0.75" header="0.3" footer="0.3"/>
  <pageSetup paperSize="9" scale="7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pracovni_roletky!$A$2:$A$4</xm:f>
          </x14:formula1>
          <xm:sqref>C17:C18 C23:C25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topLeftCell="A22" zoomScale="90" zoomScaleNormal="90" workbookViewId="0">
      <selection activeCell="K28" sqref="K28"/>
    </sheetView>
  </sheetViews>
  <sheetFormatPr defaultColWidth="9.140625" defaultRowHeight="15" x14ac:dyDescent="0.25"/>
  <cols>
    <col min="1" max="1" width="6" style="4" customWidth="1"/>
    <col min="2" max="2" width="64.85546875" style="4" customWidth="1"/>
    <col min="3" max="3" width="14.14062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36" customHeight="1" x14ac:dyDescent="0.35">
      <c r="A1" s="126" t="s">
        <v>96</v>
      </c>
      <c r="B1" s="126"/>
      <c r="C1" s="126"/>
      <c r="D1" s="126"/>
      <c r="E1" s="1"/>
    </row>
    <row r="6" spans="1:5" ht="10.5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13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31.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63" x14ac:dyDescent="0.25">
      <c r="A18" s="19">
        <v>2</v>
      </c>
      <c r="B18" s="14" t="s">
        <v>76</v>
      </c>
      <c r="C18" s="45"/>
      <c r="D18" s="46"/>
    </row>
    <row r="19" spans="1:5" ht="21" customHeight="1" thickBot="1" x14ac:dyDescent="0.3">
      <c r="A19" s="20"/>
      <c r="B19" s="52" t="s">
        <v>45</v>
      </c>
      <c r="C19" s="53" t="str">
        <f>IF(C17="","",IF(C18="","",IF(C17="Ne","Nesplňuje",IF(C18="Ne","Nesplňuje","Splňuje"))))</f>
        <v/>
      </c>
      <c r="D19" s="54"/>
    </row>
    <row r="20" spans="1:5" ht="16.5" customHeight="1" x14ac:dyDescent="0.25">
      <c r="A20" s="7"/>
      <c r="B20" s="8"/>
      <c r="C20" s="7"/>
      <c r="D20" s="9"/>
    </row>
    <row r="21" spans="1:5" ht="49.15" customHeight="1" thickBot="1" x14ac:dyDescent="0.3">
      <c r="A21" s="5" t="s">
        <v>12</v>
      </c>
      <c r="C21" s="7"/>
      <c r="D21" s="9"/>
      <c r="E21" s="44"/>
    </row>
    <row r="22" spans="1:5" ht="31.5" x14ac:dyDescent="0.25">
      <c r="A22" s="16" t="s">
        <v>3</v>
      </c>
      <c r="B22" s="17" t="s">
        <v>8</v>
      </c>
      <c r="C22" s="17" t="s">
        <v>44</v>
      </c>
      <c r="D22" s="18" t="s">
        <v>2</v>
      </c>
    </row>
    <row r="23" spans="1:5" ht="31.5" x14ac:dyDescent="0.25">
      <c r="A23" s="19">
        <v>1</v>
      </c>
      <c r="B23" s="14" t="s">
        <v>97</v>
      </c>
      <c r="C23" s="45"/>
      <c r="D23" s="46"/>
    </row>
    <row r="24" spans="1:5" ht="126" x14ac:dyDescent="0.25">
      <c r="A24" s="19">
        <v>2</v>
      </c>
      <c r="B24" s="15" t="s">
        <v>122</v>
      </c>
      <c r="C24" s="45"/>
      <c r="D24" s="46"/>
    </row>
    <row r="25" spans="1:5" ht="47.25" x14ac:dyDescent="0.25">
      <c r="A25" s="19">
        <v>3</v>
      </c>
      <c r="B25" s="15" t="s">
        <v>123</v>
      </c>
      <c r="C25" s="45"/>
      <c r="D25" s="46"/>
    </row>
    <row r="26" spans="1:5" ht="78.75" x14ac:dyDescent="0.25">
      <c r="A26" s="21">
        <v>4</v>
      </c>
      <c r="B26" s="23" t="s">
        <v>124</v>
      </c>
      <c r="C26" s="45"/>
      <c r="D26" s="46"/>
    </row>
    <row r="27" spans="1:5" ht="132.75" customHeight="1" thickBot="1" x14ac:dyDescent="0.3">
      <c r="A27" s="25"/>
      <c r="B27" s="27" t="s">
        <v>46</v>
      </c>
      <c r="C27" s="26" t="str">
        <f>IF(C23="","",IF(C24="","",IF(C25="","",IF(C26="","",IF(C23="Ne","Nesplňuje",IF(C24="Ne","Nesplňuje",IF(C25="Ne","Nesplňuje",IF(C26="Ne","Nesplňuje","Splňuje"))))))))</f>
        <v/>
      </c>
      <c r="D27" s="22"/>
    </row>
    <row r="28" spans="1:5" ht="357" customHeight="1" x14ac:dyDescent="0.25"/>
    <row r="29" spans="1:5" ht="33" customHeight="1" x14ac:dyDescent="0.25"/>
    <row r="43" ht="21" customHeight="1" x14ac:dyDescent="0.25"/>
  </sheetData>
  <sheetProtection algorithmName="SHA-512" hashValue="GnaEBAgWQfmuXTxDANpwX77IHQm8r6sEt62F9vyjBTM9Vu8TkT5mt5Y2G0X+ytgQpMP4QCCG035t/aDWoUri2w==" saltValue="vKdky7nkb+J0rma97nv9QA==" spinCount="100000" sheet="1" objects="1" scenarios="1"/>
  <mergeCells count="11">
    <mergeCell ref="A10:B10"/>
    <mergeCell ref="C10:D10"/>
    <mergeCell ref="A11:B11"/>
    <mergeCell ref="C11:D11"/>
    <mergeCell ref="A1:D1"/>
    <mergeCell ref="A7:B7"/>
    <mergeCell ref="C7:D7"/>
    <mergeCell ref="A8:B8"/>
    <mergeCell ref="C8:D8"/>
    <mergeCell ref="A9:B9"/>
    <mergeCell ref="C9:D9"/>
  </mergeCells>
  <dataValidations count="2">
    <dataValidation showInputMessage="1" showErrorMessage="1" sqref="C27 C19"/>
    <dataValidation type="list" allowBlank="1" showInputMessage="1" showErrorMessage="1" sqref="C20:C21">
      <formula1>#REF!</formula1>
    </dataValidation>
  </dataValidations>
  <pageMargins left="0.7" right="0.7" top="0.75" bottom="0.75" header="0.3" footer="0.3"/>
  <pageSetup paperSize="9" scale="7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pracovni_roletky!$A$2:$A$4</xm:f>
          </x14:formula1>
          <xm:sqref>C17:C18 C23:C26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19"/>
  <sheetViews>
    <sheetView workbookViewId="0">
      <selection activeCell="K25" sqref="K25"/>
    </sheetView>
  </sheetViews>
  <sheetFormatPr defaultRowHeight="15" x14ac:dyDescent="0.25"/>
  <cols>
    <col min="1" max="1" width="14.140625" customWidth="1"/>
  </cols>
  <sheetData>
    <row r="2" spans="1:8" x14ac:dyDescent="0.25">
      <c r="A2" t="s">
        <v>0</v>
      </c>
    </row>
    <row r="3" spans="1:8" x14ac:dyDescent="0.25">
      <c r="A3" t="s">
        <v>1</v>
      </c>
    </row>
    <row r="4" spans="1:8" x14ac:dyDescent="0.25">
      <c r="A4" t="s">
        <v>41</v>
      </c>
    </row>
    <row r="6" spans="1:8" x14ac:dyDescent="0.25">
      <c r="A6" t="s">
        <v>42</v>
      </c>
    </row>
    <row r="7" spans="1:8" x14ac:dyDescent="0.25">
      <c r="A7" t="s">
        <v>43</v>
      </c>
    </row>
    <row r="9" spans="1:8" x14ac:dyDescent="0.25">
      <c r="A9" s="11"/>
    </row>
    <row r="10" spans="1:8" x14ac:dyDescent="0.25">
      <c r="A10" s="4" t="s">
        <v>51</v>
      </c>
      <c r="B10" s="10"/>
      <c r="C10" s="10"/>
      <c r="D10" s="10"/>
      <c r="E10" s="10"/>
      <c r="F10" s="10"/>
      <c r="G10" s="10"/>
      <c r="H10" s="10"/>
    </row>
    <row r="11" spans="1:8" x14ac:dyDescent="0.25">
      <c r="A11" s="4" t="s">
        <v>52</v>
      </c>
      <c r="B11" s="10"/>
      <c r="C11" s="10"/>
      <c r="D11" s="10"/>
      <c r="E11" s="10"/>
      <c r="F11" s="10"/>
      <c r="G11" s="10"/>
      <c r="H11" s="10"/>
    </row>
    <row r="12" spans="1:8" x14ac:dyDescent="0.25">
      <c r="A12" s="4"/>
    </row>
    <row r="13" spans="1:8" x14ac:dyDescent="0.25">
      <c r="A13" s="4" t="s">
        <v>49</v>
      </c>
      <c r="B13" s="4"/>
      <c r="C13" s="4"/>
    </row>
    <row r="14" spans="1:8" x14ac:dyDescent="0.25">
      <c r="A14" s="4" t="s">
        <v>50</v>
      </c>
      <c r="B14" s="4"/>
      <c r="C14" s="4"/>
    </row>
    <row r="16" spans="1:8" x14ac:dyDescent="0.25">
      <c r="A16" s="4" t="s">
        <v>53</v>
      </c>
    </row>
    <row r="17" spans="1:1" x14ac:dyDescent="0.25">
      <c r="A17" s="4" t="s">
        <v>54</v>
      </c>
    </row>
    <row r="18" spans="1:1" x14ac:dyDescent="0.25">
      <c r="A18" s="4" t="s">
        <v>55</v>
      </c>
    </row>
    <row r="19" spans="1:1" x14ac:dyDescent="0.25">
      <c r="A19" s="4" t="s">
        <v>56</v>
      </c>
    </row>
  </sheetData>
  <sheetProtection algorithmName="SHA-512" hashValue="+PgzvSvyaBja/nCYyhZzaBjRTjUKugCwjHe9r6lIvGVr44nK4wvqXxH7VUgeq+X5i8aycKVmH80ZEVAPJgfuPw==" saltValue="CvZES7sUzZJEb9bk0q7Uw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41"/>
  <sheetViews>
    <sheetView topLeftCell="A7" workbookViewId="0">
      <selection activeCell="E41" sqref="E41"/>
    </sheetView>
  </sheetViews>
  <sheetFormatPr defaultRowHeight="15" x14ac:dyDescent="0.25"/>
  <sheetData>
    <row r="1" spans="1:1" x14ac:dyDescent="0.25">
      <c r="A1" s="47" t="s">
        <v>70</v>
      </c>
    </row>
    <row r="2" spans="1:1" ht="15" customHeight="1" x14ac:dyDescent="1.35">
      <c r="A2" s="41"/>
    </row>
    <row r="3" spans="1:1" x14ac:dyDescent="0.25">
      <c r="A3" s="42" t="s">
        <v>73</v>
      </c>
    </row>
    <row r="4" spans="1:1" x14ac:dyDescent="0.25">
      <c r="A4" s="43" t="s">
        <v>106</v>
      </c>
    </row>
    <row r="5" spans="1:1" x14ac:dyDescent="0.25">
      <c r="A5" s="4" t="s">
        <v>110</v>
      </c>
    </row>
    <row r="6" spans="1:1" x14ac:dyDescent="0.25">
      <c r="A6" s="43"/>
    </row>
    <row r="7" spans="1:1" x14ac:dyDescent="0.25">
      <c r="A7" t="s">
        <v>61</v>
      </c>
    </row>
    <row r="8" spans="1:1" s="4" customFormat="1" x14ac:dyDescent="0.25">
      <c r="A8" s="4" t="s">
        <v>71</v>
      </c>
    </row>
    <row r="9" spans="1:1" s="4" customFormat="1" x14ac:dyDescent="0.25">
      <c r="A9" s="4" t="s">
        <v>103</v>
      </c>
    </row>
    <row r="10" spans="1:1" s="4" customFormat="1" x14ac:dyDescent="0.25">
      <c r="A10" s="4" t="s">
        <v>104</v>
      </c>
    </row>
    <row r="11" spans="1:1" s="4" customFormat="1" x14ac:dyDescent="0.25"/>
    <row r="12" spans="1:1" s="4" customFormat="1" x14ac:dyDescent="0.25">
      <c r="A12" s="4" t="s">
        <v>105</v>
      </c>
    </row>
    <row r="13" spans="1:1" s="4" customFormat="1" x14ac:dyDescent="0.25"/>
    <row r="14" spans="1:1" s="48" customFormat="1" x14ac:dyDescent="0.25">
      <c r="A14" s="48" t="s">
        <v>107</v>
      </c>
    </row>
    <row r="15" spans="1:1" s="48" customFormat="1" x14ac:dyDescent="0.25">
      <c r="A15" s="48" t="s">
        <v>72</v>
      </c>
    </row>
    <row r="16" spans="1:1" s="49" customFormat="1" x14ac:dyDescent="0.25">
      <c r="A16" s="49" t="s">
        <v>108</v>
      </c>
    </row>
    <row r="17" spans="1:15" s="49" customFormat="1" x14ac:dyDescent="0.25"/>
    <row r="18" spans="1:15" x14ac:dyDescent="0.25">
      <c r="A18" t="s">
        <v>109</v>
      </c>
    </row>
    <row r="19" spans="1:15" x14ac:dyDescent="0.25">
      <c r="A19" s="43" t="s">
        <v>62</v>
      </c>
    </row>
    <row r="20" spans="1:15" x14ac:dyDescent="0.25">
      <c r="A20" s="43"/>
    </row>
    <row r="21" spans="1:15" x14ac:dyDescent="0.25">
      <c r="A21" t="s">
        <v>155</v>
      </c>
    </row>
    <row r="22" spans="1:15" x14ac:dyDescent="0.25">
      <c r="A22" s="10" t="s">
        <v>160</v>
      </c>
    </row>
    <row r="23" spans="1:15" x14ac:dyDescent="0.25">
      <c r="A23" s="10"/>
    </row>
    <row r="24" spans="1:15" x14ac:dyDescent="0.25">
      <c r="A24" s="43" t="s">
        <v>156</v>
      </c>
    </row>
    <row r="25" spans="1:15" x14ac:dyDescent="0.25">
      <c r="A25" s="73" t="s">
        <v>158</v>
      </c>
    </row>
    <row r="26" spans="1:15" x14ac:dyDescent="0.25">
      <c r="A26" s="43" t="s">
        <v>157</v>
      </c>
    </row>
    <row r="27" spans="1:15" x14ac:dyDescent="0.25">
      <c r="A27" s="73" t="s">
        <v>159</v>
      </c>
    </row>
    <row r="28" spans="1:15" x14ac:dyDescent="0.25">
      <c r="A28" s="73"/>
    </row>
    <row r="29" spans="1:15" x14ac:dyDescent="0.25">
      <c r="A29" s="72" t="s">
        <v>152</v>
      </c>
    </row>
    <row r="30" spans="1:15" x14ac:dyDescent="0.25">
      <c r="A30" t="s">
        <v>153</v>
      </c>
      <c r="B30" s="92" t="s">
        <v>154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5" x14ac:dyDescent="0.25"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5" x14ac:dyDescent="0.25">
      <c r="A32" s="72" t="s">
        <v>161</v>
      </c>
    </row>
    <row r="33" spans="1:2" x14ac:dyDescent="0.25">
      <c r="A33" s="4" t="s">
        <v>153</v>
      </c>
      <c r="B33" t="s">
        <v>164</v>
      </c>
    </row>
    <row r="34" spans="1:2" x14ac:dyDescent="0.25">
      <c r="B34" t="s">
        <v>163</v>
      </c>
    </row>
    <row r="35" spans="1:2" x14ac:dyDescent="0.25">
      <c r="A35" t="s">
        <v>162</v>
      </c>
      <c r="B35" t="s">
        <v>167</v>
      </c>
    </row>
    <row r="36" spans="1:2" x14ac:dyDescent="0.25">
      <c r="B36" t="s">
        <v>165</v>
      </c>
    </row>
    <row r="37" spans="1:2" x14ac:dyDescent="0.25">
      <c r="B37" t="s">
        <v>166</v>
      </c>
    </row>
    <row r="40" spans="1:2" x14ac:dyDescent="0.25">
      <c r="B40" s="74"/>
    </row>
    <row r="41" spans="1:2" x14ac:dyDescent="0.25">
      <c r="B41" s="74"/>
    </row>
  </sheetData>
  <mergeCells count="1">
    <mergeCell ref="B30:O31"/>
  </mergeCells>
  <hyperlinks>
    <hyperlink ref="A25" r:id="rId1"/>
    <hyperlink ref="A27" r:id="rId2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4"/>
  <sheetViews>
    <sheetView showGridLines="0" zoomScale="90" zoomScaleNormal="90" workbookViewId="0">
      <selection activeCell="D31" sqref="D31"/>
    </sheetView>
  </sheetViews>
  <sheetFormatPr defaultColWidth="9.140625" defaultRowHeight="15" x14ac:dyDescent="0.25"/>
  <cols>
    <col min="1" max="1" width="6" style="4" customWidth="1"/>
    <col min="2" max="2" width="60.85546875" style="4" customWidth="1"/>
    <col min="3" max="3" width="14.570312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30.6" customHeight="1" x14ac:dyDescent="0.35">
      <c r="A1" s="51" t="s">
        <v>130</v>
      </c>
      <c r="C1" s="1"/>
      <c r="D1" s="1"/>
      <c r="E1" s="1"/>
    </row>
    <row r="6" spans="1:5" ht="11.25" customHeight="1" thickBot="1" x14ac:dyDescent="0.3">
      <c r="B6" s="12"/>
    </row>
    <row r="7" spans="1:5" ht="20.100000000000001" customHeight="1" x14ac:dyDescent="0.25">
      <c r="A7" s="105" t="s">
        <v>36</v>
      </c>
      <c r="B7" s="106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97" t="str">
        <f>'SC 1.3'!B4</f>
        <v>Ovocný sad na Ekofarmě Vrchy</v>
      </c>
      <c r="D8" s="98"/>
    </row>
    <row r="9" spans="1:5" ht="30" customHeight="1" x14ac:dyDescent="0.25">
      <c r="A9" s="107" t="s">
        <v>39</v>
      </c>
      <c r="B9" s="108"/>
      <c r="C9" s="97" t="str">
        <f>'SC 1.3'!B5</f>
        <v>Bio Vernířovice s.r.o.</v>
      </c>
      <c r="D9" s="98"/>
    </row>
    <row r="10" spans="1:5" ht="20.100000000000001" customHeight="1" x14ac:dyDescent="0.25">
      <c r="A10" s="93" t="s">
        <v>40</v>
      </c>
      <c r="B10" s="94"/>
      <c r="C10" s="99" t="str">
        <f>'SC 1.3'!B6</f>
        <v>Mgr. Šárka Mazánková</v>
      </c>
      <c r="D10" s="100"/>
    </row>
    <row r="11" spans="1:5" ht="20.100000000000001" customHeight="1" thickBot="1" x14ac:dyDescent="0.3">
      <c r="A11" s="95" t="s">
        <v>37</v>
      </c>
      <c r="B11" s="96"/>
      <c r="C11" s="101" t="str">
        <f>'SC 1.3'!B7</f>
        <v>AOPK ČR, RP Liberecko</v>
      </c>
      <c r="D11" s="10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31.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31.5" x14ac:dyDescent="0.25">
      <c r="A18" s="19">
        <v>2</v>
      </c>
      <c r="B18" s="15" t="s">
        <v>5</v>
      </c>
      <c r="C18" s="45"/>
      <c r="D18" s="46"/>
    </row>
    <row r="19" spans="1:5" ht="78.75" x14ac:dyDescent="0.25">
      <c r="A19" s="19">
        <v>3</v>
      </c>
      <c r="B19" s="14" t="s">
        <v>6</v>
      </c>
      <c r="C19" s="45"/>
      <c r="D19" s="46"/>
    </row>
    <row r="20" spans="1:5" ht="31.5" x14ac:dyDescent="0.25">
      <c r="A20" s="19">
        <v>4</v>
      </c>
      <c r="B20" s="14" t="s">
        <v>31</v>
      </c>
      <c r="C20" s="45"/>
      <c r="D20" s="46"/>
      <c r="E20" s="44"/>
    </row>
    <row r="21" spans="1:5" ht="63" x14ac:dyDescent="0.25">
      <c r="A21" s="19">
        <v>5</v>
      </c>
      <c r="B21" s="14" t="s">
        <v>75</v>
      </c>
      <c r="C21" s="45"/>
      <c r="D21" s="46"/>
    </row>
    <row r="22" spans="1:5" ht="63" x14ac:dyDescent="0.25">
      <c r="A22" s="19">
        <v>6</v>
      </c>
      <c r="B22" s="15" t="s">
        <v>7</v>
      </c>
      <c r="C22" s="45"/>
      <c r="D22" s="46"/>
    </row>
    <row r="23" spans="1:5" ht="78.75" x14ac:dyDescent="0.25">
      <c r="A23" s="19">
        <v>7</v>
      </c>
      <c r="B23" s="14" t="s">
        <v>76</v>
      </c>
      <c r="C23" s="45"/>
      <c r="D23" s="46"/>
    </row>
    <row r="24" spans="1:5" ht="94.5" x14ac:dyDescent="0.25">
      <c r="A24" s="19">
        <v>8</v>
      </c>
      <c r="B24" s="14" t="s">
        <v>135</v>
      </c>
      <c r="C24" s="45"/>
      <c r="D24" s="46"/>
    </row>
    <row r="25" spans="1:5" ht="47.25" x14ac:dyDescent="0.25">
      <c r="A25" s="19">
        <v>9</v>
      </c>
      <c r="B25" s="14" t="s">
        <v>17</v>
      </c>
      <c r="C25" s="45"/>
      <c r="D25" s="46"/>
    </row>
    <row r="26" spans="1:5" ht="16.5" thickBot="1" x14ac:dyDescent="0.3">
      <c r="A26" s="20"/>
      <c r="B26" s="27" t="s">
        <v>45</v>
      </c>
      <c r="C26" s="63" t="str">
        <f>IF(C17="","",IF(C18="","",IF(C19="","",IF(C20="","",IF(C21="","",IF(C22="","",IF(C23="","",IF(C24="","",IF(C25="","",IF(C17="Ne","Nesplňuje",IF(C18="Ne","Nesplňuje",IF(C19="Ne","Nesplňuje",IF(C20="Ne","Nesplňuje",IF(C21="Ne","Nesplňuje",IF(C22="Ne","Nesplňuje",IF(C23="Ne","Nesplňuje",IF(C24="Ne","Nesplňuje",IF(C25="Ne","Nesplňuje","Splňuje"))))))))))))))))))</f>
        <v/>
      </c>
      <c r="D26" s="64"/>
    </row>
    <row r="27" spans="1:5" ht="42" customHeight="1" x14ac:dyDescent="0.25">
      <c r="A27" s="7"/>
      <c r="B27" s="8"/>
      <c r="C27" s="29"/>
      <c r="D27" s="9"/>
    </row>
    <row r="28" spans="1:5" ht="33" customHeight="1" thickBot="1" x14ac:dyDescent="0.3">
      <c r="A28" s="5" t="s">
        <v>12</v>
      </c>
      <c r="C28" s="7"/>
      <c r="D28" s="9"/>
    </row>
    <row r="29" spans="1:5" ht="35.25" customHeight="1" x14ac:dyDescent="0.25">
      <c r="A29" s="16" t="s">
        <v>3</v>
      </c>
      <c r="B29" s="17" t="s">
        <v>8</v>
      </c>
      <c r="C29" s="17" t="s">
        <v>44</v>
      </c>
      <c r="D29" s="18" t="s">
        <v>2</v>
      </c>
    </row>
    <row r="30" spans="1:5" ht="31.5" x14ac:dyDescent="0.25">
      <c r="A30" s="19">
        <v>1</v>
      </c>
      <c r="B30" s="14" t="s">
        <v>18</v>
      </c>
      <c r="C30" s="45"/>
      <c r="D30" s="46"/>
    </row>
    <row r="31" spans="1:5" ht="31.5" x14ac:dyDescent="0.25">
      <c r="A31" s="19">
        <v>2</v>
      </c>
      <c r="B31" s="15" t="s">
        <v>9</v>
      </c>
      <c r="C31" s="45"/>
      <c r="D31" s="46"/>
    </row>
    <row r="32" spans="1:5" ht="47.25" x14ac:dyDescent="0.25">
      <c r="A32" s="21">
        <v>3</v>
      </c>
      <c r="B32" s="23" t="s">
        <v>10</v>
      </c>
      <c r="C32" s="45"/>
      <c r="D32" s="46"/>
    </row>
    <row r="33" spans="1:4" ht="47.25" x14ac:dyDescent="0.25">
      <c r="A33" s="21">
        <v>4</v>
      </c>
      <c r="B33" s="24" t="s">
        <v>11</v>
      </c>
      <c r="C33" s="45"/>
      <c r="D33" s="46"/>
    </row>
    <row r="34" spans="1:4" ht="22.5" customHeight="1" thickBot="1" x14ac:dyDescent="0.3">
      <c r="A34" s="25"/>
      <c r="B34" s="27" t="s">
        <v>46</v>
      </c>
      <c r="C34" s="26" t="str">
        <f>IF(C30="","",IF(C31="","",IF(C32="","",IF(C33="","",IF(C30="Ne","Nesplňuje",IF(C31="Ne","Nesplňuje",IF(C32="Ne","Nesplňuje",IF(C33="Ne","Nesplňuje","Splňuje"))))))))</f>
        <v/>
      </c>
      <c r="D34" s="22"/>
    </row>
  </sheetData>
  <sheetProtection algorithmName="SHA-512" hashValue="phTgYoamSuMbDVBw7qAFJ5kn8n5Ri9/O/hrklDvsrcXbAvE4eapY+BQiLtZlPewSl/bhomgWbKN0nWcL/8ljBQ==" saltValue="w6jWLHesBiAxPuYl5Mr0Kg==" spinCount="100000" sheet="1" objects="1" scenarios="1"/>
  <mergeCells count="10">
    <mergeCell ref="C7:D7"/>
    <mergeCell ref="C9:D9"/>
    <mergeCell ref="A7:B7"/>
    <mergeCell ref="A8:B8"/>
    <mergeCell ref="A9:B9"/>
    <mergeCell ref="A10:B10"/>
    <mergeCell ref="A11:B11"/>
    <mergeCell ref="C8:D8"/>
    <mergeCell ref="C10:D10"/>
    <mergeCell ref="C11:D11"/>
  </mergeCells>
  <phoneticPr fontId="5" type="noConversion"/>
  <dataValidations count="2">
    <dataValidation type="list" allowBlank="1" showInputMessage="1" showErrorMessage="1" sqref="C28">
      <formula1>#REF!</formula1>
    </dataValidation>
    <dataValidation showInputMessage="1" showErrorMessage="1" sqref="C34 C26"/>
  </dataValidations>
  <pageMargins left="0.7" right="0.7" top="0.75" bottom="0.75" header="0.3" footer="0.3"/>
  <pageSetup paperSize="9" scale="7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pracovni_roletky!$A$2:$A$4</xm:f>
          </x14:formula1>
          <xm:sqref>C30:C33</xm:sqref>
        </x14:dataValidation>
        <x14:dataValidation type="list" allowBlank="1" showInputMessage="1" showErrorMessage="1">
          <x14:formula1>
            <xm:f>pracovni_roletky!$A$2:$A$4</xm:f>
          </x14:formula1>
          <xm:sqref>C17:C25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opLeftCell="A29" zoomScale="90" zoomScaleNormal="90" workbookViewId="0">
      <selection activeCell="E33" sqref="E33"/>
    </sheetView>
  </sheetViews>
  <sheetFormatPr defaultColWidth="9.140625" defaultRowHeight="15" x14ac:dyDescent="0.25"/>
  <cols>
    <col min="1" max="1" width="6" style="4" customWidth="1"/>
    <col min="2" max="2" width="58.5703125" style="4" customWidth="1"/>
    <col min="3" max="3" width="13.8554687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30.6" customHeight="1" x14ac:dyDescent="0.35">
      <c r="A1" s="51" t="s">
        <v>131</v>
      </c>
      <c r="C1" s="1"/>
      <c r="D1" s="1"/>
      <c r="E1" s="1"/>
    </row>
    <row r="6" spans="1:5" ht="12.75" customHeight="1" thickBot="1" x14ac:dyDescent="0.3">
      <c r="B6" s="12"/>
    </row>
    <row r="7" spans="1:5" ht="20.100000000000001" customHeight="1" x14ac:dyDescent="0.25">
      <c r="A7" s="105" t="s">
        <v>36</v>
      </c>
      <c r="B7" s="106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09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93" t="s">
        <v>40</v>
      </c>
      <c r="B10" s="94"/>
      <c r="C10" s="114" t="str">
        <f>'SC 1.3'!B6</f>
        <v>Mgr. Šárka Mazánková</v>
      </c>
      <c r="D10" s="115"/>
    </row>
    <row r="11" spans="1:5" ht="20.100000000000001" customHeight="1" thickBot="1" x14ac:dyDescent="0.3">
      <c r="A11" s="95" t="s">
        <v>37</v>
      </c>
      <c r="B11" s="96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31.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31.5" x14ac:dyDescent="0.25">
      <c r="A18" s="19">
        <v>2</v>
      </c>
      <c r="B18" s="15" t="s">
        <v>5</v>
      </c>
      <c r="C18" s="45"/>
      <c r="D18" s="46"/>
    </row>
    <row r="19" spans="1:5" ht="78.75" x14ac:dyDescent="0.25">
      <c r="A19" s="19">
        <v>3</v>
      </c>
      <c r="B19" s="14" t="s">
        <v>6</v>
      </c>
      <c r="C19" s="45"/>
      <c r="D19" s="46"/>
    </row>
    <row r="20" spans="1:5" ht="31.5" x14ac:dyDescent="0.25">
      <c r="A20" s="19">
        <v>4</v>
      </c>
      <c r="B20" s="14" t="s">
        <v>31</v>
      </c>
      <c r="C20" s="45"/>
      <c r="D20" s="46"/>
      <c r="E20" s="44"/>
    </row>
    <row r="21" spans="1:5" ht="63" x14ac:dyDescent="0.25">
      <c r="A21" s="19">
        <v>5</v>
      </c>
      <c r="B21" s="14" t="s">
        <v>75</v>
      </c>
      <c r="C21" s="45"/>
      <c r="D21" s="46"/>
    </row>
    <row r="22" spans="1:5" ht="63" x14ac:dyDescent="0.25">
      <c r="A22" s="19">
        <v>6</v>
      </c>
      <c r="B22" s="15" t="s">
        <v>7</v>
      </c>
      <c r="C22" s="45"/>
      <c r="D22" s="46"/>
    </row>
    <row r="23" spans="1:5" ht="78.75" x14ac:dyDescent="0.25">
      <c r="A23" s="19">
        <v>7</v>
      </c>
      <c r="B23" s="14" t="s">
        <v>76</v>
      </c>
      <c r="C23" s="45"/>
      <c r="D23" s="46"/>
    </row>
    <row r="24" spans="1:5" ht="94.5" x14ac:dyDescent="0.25">
      <c r="A24" s="19">
        <v>8</v>
      </c>
      <c r="B24" s="14" t="s">
        <v>135</v>
      </c>
      <c r="C24" s="45"/>
      <c r="D24" s="46"/>
    </row>
    <row r="25" spans="1:5" ht="47.25" x14ac:dyDescent="0.25">
      <c r="A25" s="19">
        <v>9</v>
      </c>
      <c r="B25" s="14" t="s">
        <v>17</v>
      </c>
      <c r="C25" s="45"/>
      <c r="D25" s="46"/>
    </row>
    <row r="26" spans="1:5" ht="21" customHeight="1" thickBot="1" x14ac:dyDescent="0.3">
      <c r="A26" s="20"/>
      <c r="B26" s="27" t="s">
        <v>45</v>
      </c>
      <c r="C26" s="30" t="str">
        <f>IF(C17="","",IF(C18="","",IF(C19="","",IF(C20="","",IF(C21="","",IF(C22="","",IF(C23="","",IF(C24="","",IF(C25="","",IF(C17="Ne","Nesplňuje",IF(C18="Ne","Nesplňuje",IF(C19="Ne","Nesplňuje",IF(C20="Ne","Nesplňuje",IF(C21="Ne","Nesplňuje",IF(C22="Ne","Nesplňuje",IF(C23="Ne","Nesplňuje",IF(C24="Ne","Nesplňuje",IF(C25="Ne","Nesplňuje","Splňuje"))))))))))))))))))</f>
        <v/>
      </c>
      <c r="D26" s="31"/>
    </row>
    <row r="27" spans="1:5" ht="33" customHeight="1" x14ac:dyDescent="0.25">
      <c r="A27" s="7"/>
      <c r="B27" s="67"/>
      <c r="C27" s="7"/>
      <c r="D27" s="9"/>
    </row>
    <row r="28" spans="1:5" ht="33" customHeight="1" thickBot="1" x14ac:dyDescent="0.3">
      <c r="A28" s="5" t="s">
        <v>12</v>
      </c>
      <c r="C28" s="7"/>
      <c r="D28" s="9"/>
    </row>
    <row r="29" spans="1:5" ht="35.25" customHeight="1" x14ac:dyDescent="0.25">
      <c r="A29" s="16" t="s">
        <v>3</v>
      </c>
      <c r="B29" s="17" t="s">
        <v>8</v>
      </c>
      <c r="C29" s="17" t="s">
        <v>44</v>
      </c>
      <c r="D29" s="18" t="s">
        <v>2</v>
      </c>
    </row>
    <row r="30" spans="1:5" ht="47.25" x14ac:dyDescent="0.25">
      <c r="A30" s="19">
        <v>1</v>
      </c>
      <c r="B30" s="14" t="s">
        <v>13</v>
      </c>
      <c r="C30" s="45"/>
      <c r="D30" s="46"/>
    </row>
    <row r="31" spans="1:5" ht="47.25" x14ac:dyDescent="0.25">
      <c r="A31" s="19">
        <v>2</v>
      </c>
      <c r="B31" s="15" t="s">
        <v>11</v>
      </c>
      <c r="C31" s="45"/>
      <c r="D31" s="46"/>
    </row>
    <row r="32" spans="1:5" ht="31.5" x14ac:dyDescent="0.25">
      <c r="A32" s="21">
        <v>3</v>
      </c>
      <c r="B32" s="15" t="s">
        <v>9</v>
      </c>
      <c r="C32" s="45"/>
      <c r="D32" s="46"/>
    </row>
    <row r="33" spans="1:4" ht="47.25" x14ac:dyDescent="0.25">
      <c r="A33" s="21">
        <v>4</v>
      </c>
      <c r="B33" s="15" t="s">
        <v>64</v>
      </c>
      <c r="C33" s="45"/>
      <c r="D33" s="46"/>
    </row>
    <row r="34" spans="1:4" ht="31.5" x14ac:dyDescent="0.25">
      <c r="A34" s="19">
        <v>5</v>
      </c>
      <c r="B34" s="15" t="s">
        <v>14</v>
      </c>
      <c r="C34" s="45"/>
      <c r="D34" s="46"/>
    </row>
    <row r="35" spans="1:4" ht="47.25" x14ac:dyDescent="0.25">
      <c r="A35" s="19">
        <v>6</v>
      </c>
      <c r="B35" s="15" t="s">
        <v>15</v>
      </c>
      <c r="C35" s="45"/>
      <c r="D35" s="46"/>
    </row>
    <row r="36" spans="1:4" ht="78.75" x14ac:dyDescent="0.25">
      <c r="A36" s="21">
        <v>7</v>
      </c>
      <c r="B36" s="23" t="s">
        <v>16</v>
      </c>
      <c r="C36" s="45"/>
      <c r="D36" s="46"/>
    </row>
    <row r="37" spans="1:4" ht="47.25" x14ac:dyDescent="0.25">
      <c r="A37" s="21">
        <v>8</v>
      </c>
      <c r="B37" s="24" t="s">
        <v>77</v>
      </c>
      <c r="C37" s="45"/>
      <c r="D37" s="46"/>
    </row>
    <row r="38" spans="1:4" ht="22.5" customHeight="1" thickBot="1" x14ac:dyDescent="0.3">
      <c r="A38" s="25"/>
      <c r="B38" s="27" t="s">
        <v>46</v>
      </c>
      <c r="C38" s="26" t="str">
        <f>IF(C30="","",IF(C31="","",IF(C32="","",IF(C33="","",IF(C34="","",IF(C35="","",IF(C36="","",IF(C37="","",IF(C30="Ne","Nesplňuje",IF(C31="Ne","Nesplňuje",IF(C32="Ne","Nesplňuje",IF(C33="Ne","Nesplňuje",IF(C34="Ne","Nesplňuje",IF(C35="Ne","Nesplňuje",IF(C36="Ne","Nesplňuje",IF(C37="Ne","Nesplňuje","Splňuje"))))))))))))))))</f>
        <v/>
      </c>
      <c r="D38" s="22"/>
    </row>
    <row r="39" spans="1:4" ht="74.25" customHeight="1" x14ac:dyDescent="0.25">
      <c r="B39" s="67"/>
    </row>
  </sheetData>
  <sheetProtection algorithmName="SHA-512" hashValue="E9xisMXonroidU9ccGbWNqsCO9C55rVtwmwPEKM9Xb+/oEjST7ZixexYwrbwlTnxW21BhIBrxOnDg7eIHgpgTA==" saltValue="5PK2WQYp+ngetc6cWt/sOQ==" spinCount="100000" sheet="1" objects="1" scenarios="1"/>
  <mergeCells count="10">
    <mergeCell ref="A7:B7"/>
    <mergeCell ref="C7:D7"/>
    <mergeCell ref="A8:B8"/>
    <mergeCell ref="C8:D8"/>
    <mergeCell ref="A11:B11"/>
    <mergeCell ref="C11:D11"/>
    <mergeCell ref="A9:B9"/>
    <mergeCell ref="C9:D9"/>
    <mergeCell ref="A10:B10"/>
    <mergeCell ref="C10:D10"/>
  </mergeCells>
  <dataValidations count="2">
    <dataValidation type="list" allowBlank="1" showInputMessage="1" showErrorMessage="1" sqref="C27:C28">
      <formula1>#REF!</formula1>
    </dataValidation>
    <dataValidation showInputMessage="1" showErrorMessage="1" sqref="C38 C26"/>
  </dataValidations>
  <pageMargins left="0.7" right="0.7" top="0.75" bottom="0.75" header="0.3" footer="0.3"/>
  <pageSetup paperSize="9" scale="78" fitToHeight="0" orientation="portrait" r:id="rId1"/>
  <ignoredErrors>
    <ignoredError sqref="C9:C1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pracovni_roletky!$A$2:$A$4</xm:f>
          </x14:formula1>
          <xm:sqref>C30:C37</xm:sqref>
        </x14:dataValidation>
        <x14:dataValidation type="list" allowBlank="1" showInputMessage="1" showErrorMessage="1">
          <x14:formula1>
            <xm:f>pracovni_roletky!$A$2:$A$4</xm:f>
          </x14:formula1>
          <xm:sqref>C17:C25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opLeftCell="A16" zoomScale="90" zoomScaleNormal="90" workbookViewId="0">
      <selection activeCell="F39" sqref="F39"/>
    </sheetView>
  </sheetViews>
  <sheetFormatPr defaultColWidth="9.140625" defaultRowHeight="15" x14ac:dyDescent="0.25"/>
  <cols>
    <col min="1" max="1" width="6" style="4" customWidth="1"/>
    <col min="2" max="2" width="58.5703125" style="4" customWidth="1"/>
    <col min="3" max="3" width="13.8554687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30.6" customHeight="1" x14ac:dyDescent="0.35">
      <c r="A1" s="51" t="s">
        <v>138</v>
      </c>
      <c r="C1" s="1"/>
      <c r="D1" s="1"/>
      <c r="E1" s="1"/>
    </row>
    <row r="2" spans="1:5" ht="67.5" customHeight="1" x14ac:dyDescent="0.25">
      <c r="A2" s="116" t="s">
        <v>136</v>
      </c>
      <c r="B2" s="116"/>
      <c r="C2" s="116"/>
      <c r="D2" s="116"/>
    </row>
    <row r="6" spans="1:5" ht="12.75" customHeight="1" thickBot="1" x14ac:dyDescent="0.3">
      <c r="B6" s="12"/>
    </row>
    <row r="7" spans="1:5" ht="20.100000000000001" customHeight="1" x14ac:dyDescent="0.25">
      <c r="A7" s="105" t="s">
        <v>36</v>
      </c>
      <c r="B7" s="106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09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93" t="s">
        <v>40</v>
      </c>
      <c r="B10" s="94"/>
      <c r="C10" s="114" t="str">
        <f>'SC 1.3'!B6</f>
        <v>Mgr. Šárka Mazánková</v>
      </c>
      <c r="D10" s="115"/>
    </row>
    <row r="11" spans="1:5" ht="20.100000000000001" customHeight="1" thickBot="1" x14ac:dyDescent="0.3">
      <c r="A11" s="95" t="s">
        <v>37</v>
      </c>
      <c r="B11" s="96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31.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47.25" x14ac:dyDescent="0.25">
      <c r="A18" s="19">
        <v>2</v>
      </c>
      <c r="B18" s="15" t="s">
        <v>139</v>
      </c>
      <c r="C18" s="45"/>
      <c r="D18" s="46"/>
    </row>
    <row r="19" spans="1:5" ht="47.25" x14ac:dyDescent="0.25">
      <c r="A19" s="19">
        <v>3</v>
      </c>
      <c r="B19" s="14" t="s">
        <v>140</v>
      </c>
      <c r="C19" s="45"/>
      <c r="D19" s="46"/>
    </row>
    <row r="20" spans="1:5" ht="31.5" x14ac:dyDescent="0.25">
      <c r="A20" s="19">
        <v>4</v>
      </c>
      <c r="B20" s="14" t="s">
        <v>33</v>
      </c>
      <c r="C20" s="45"/>
      <c r="D20" s="46"/>
      <c r="E20" s="44"/>
    </row>
    <row r="21" spans="1:5" ht="31.5" x14ac:dyDescent="0.25">
      <c r="A21" s="19">
        <v>5</v>
      </c>
      <c r="B21" s="14" t="s">
        <v>141</v>
      </c>
      <c r="C21" s="45"/>
      <c r="D21" s="46"/>
    </row>
    <row r="22" spans="1:5" ht="78.75" x14ac:dyDescent="0.25">
      <c r="A22" s="19">
        <v>6</v>
      </c>
      <c r="B22" s="15" t="s">
        <v>142</v>
      </c>
      <c r="C22" s="45"/>
      <c r="D22" s="46"/>
    </row>
    <row r="23" spans="1:5" ht="63" x14ac:dyDescent="0.25">
      <c r="A23" s="19">
        <v>7</v>
      </c>
      <c r="B23" s="14" t="s">
        <v>143</v>
      </c>
      <c r="C23" s="45"/>
      <c r="D23" s="46"/>
    </row>
    <row r="24" spans="1:5" ht="63" x14ac:dyDescent="0.25">
      <c r="A24" s="19">
        <v>8</v>
      </c>
      <c r="B24" s="14" t="s">
        <v>144</v>
      </c>
      <c r="C24" s="45"/>
      <c r="D24" s="46"/>
    </row>
    <row r="25" spans="1:5" ht="47.25" x14ac:dyDescent="0.25">
      <c r="A25" s="19">
        <v>9</v>
      </c>
      <c r="B25" s="14" t="s">
        <v>145</v>
      </c>
      <c r="C25" s="45"/>
      <c r="D25" s="46"/>
    </row>
    <row r="26" spans="1:5" ht="82.5" customHeight="1" x14ac:dyDescent="0.25">
      <c r="A26" s="71">
        <v>10</v>
      </c>
      <c r="B26" s="14" t="s">
        <v>146</v>
      </c>
      <c r="C26" s="69"/>
      <c r="D26" s="70"/>
    </row>
    <row r="27" spans="1:5" ht="85.5" customHeight="1" x14ac:dyDescent="0.25">
      <c r="A27" s="71">
        <v>11</v>
      </c>
      <c r="B27" s="68" t="s">
        <v>147</v>
      </c>
      <c r="C27" s="69"/>
      <c r="D27" s="70"/>
    </row>
    <row r="28" spans="1:5" ht="78.75" x14ac:dyDescent="0.25">
      <c r="A28" s="71">
        <v>12</v>
      </c>
      <c r="B28" s="68" t="s">
        <v>76</v>
      </c>
      <c r="C28" s="69"/>
      <c r="D28" s="70"/>
    </row>
    <row r="29" spans="1:5" ht="78.75" x14ac:dyDescent="0.25">
      <c r="A29" s="71">
        <v>13</v>
      </c>
      <c r="B29" s="68" t="s">
        <v>148</v>
      </c>
      <c r="C29" s="69"/>
      <c r="D29" s="70"/>
    </row>
    <row r="30" spans="1:5" ht="21" customHeight="1" thickBot="1" x14ac:dyDescent="0.3">
      <c r="A30" s="20"/>
      <c r="B30" s="27" t="s">
        <v>45</v>
      </c>
      <c r="C30" s="30" t="str">
        <f>IF(C17="","",IF(C18="","",IF(C19="","",IF(C20="","",IF(C21="","",IF(C22="","",IF(C23="","",IF(C24="","",IF(C25="","",IF(C26="","",IF(C27="","",IF(C28="","",IF(C29="","",IF(C17="Ne","Nesplňuje",IF(C18="Ne","Nesplňuje",IF(C19="Ne","Nesplňuje",IF(C20="Ne","Nesplňuje",IF(C21="Ne","Nesplňuje",IF(C22="Ne","Nesplňuje",IF(C23="Ne","Nesplňuje",IF(C24="Ne","Nesplňuje",IF(C25="Ne","Nesplňuje",IF(C26="Ne","Nesplňuje",IF(C27="Ne","Nesplňuje",IF(C28="Ne","Nesplňuje",IF(C29="Ne","Nesplňuje","Splňuje"))))))))))))))))))))))))))</f>
        <v/>
      </c>
      <c r="D30" s="31"/>
    </row>
    <row r="31" spans="1:5" ht="30.75" customHeight="1" x14ac:dyDescent="0.25">
      <c r="A31" s="7"/>
      <c r="B31" s="67"/>
      <c r="C31" s="7"/>
      <c r="D31" s="9"/>
    </row>
    <row r="32" spans="1:5" ht="33" customHeight="1" thickBot="1" x14ac:dyDescent="0.3">
      <c r="A32" s="5" t="s">
        <v>12</v>
      </c>
      <c r="C32" s="7"/>
      <c r="D32" s="9"/>
    </row>
    <row r="33" spans="1:4" ht="35.25" customHeight="1" x14ac:dyDescent="0.25">
      <c r="A33" s="16" t="s">
        <v>3</v>
      </c>
      <c r="B33" s="17" t="s">
        <v>8</v>
      </c>
      <c r="C33" s="17" t="s">
        <v>44</v>
      </c>
      <c r="D33" s="18" t="s">
        <v>2</v>
      </c>
    </row>
    <row r="34" spans="1:4" ht="47.25" x14ac:dyDescent="0.25">
      <c r="A34" s="19">
        <v>1</v>
      </c>
      <c r="B34" s="14" t="s">
        <v>13</v>
      </c>
      <c r="C34" s="45"/>
      <c r="D34" s="46"/>
    </row>
    <row r="35" spans="1:4" ht="31.5" x14ac:dyDescent="0.25">
      <c r="A35" s="19">
        <v>2</v>
      </c>
      <c r="B35" s="15" t="s">
        <v>149</v>
      </c>
      <c r="C35" s="45"/>
      <c r="D35" s="46"/>
    </row>
    <row r="36" spans="1:4" ht="47.25" x14ac:dyDescent="0.25">
      <c r="A36" s="21">
        <v>3</v>
      </c>
      <c r="B36" s="15" t="s">
        <v>150</v>
      </c>
      <c r="C36" s="45"/>
      <c r="D36" s="46"/>
    </row>
    <row r="37" spans="1:4" ht="31.5" x14ac:dyDescent="0.25">
      <c r="A37" s="21">
        <v>4</v>
      </c>
      <c r="B37" s="15" t="s">
        <v>14</v>
      </c>
      <c r="C37" s="45"/>
      <c r="D37" s="46"/>
    </row>
    <row r="38" spans="1:4" ht="31.5" x14ac:dyDescent="0.25">
      <c r="A38" s="19">
        <v>5</v>
      </c>
      <c r="B38" s="15" t="s">
        <v>151</v>
      </c>
      <c r="C38" s="45"/>
      <c r="D38" s="46"/>
    </row>
    <row r="39" spans="1:4" ht="47.25" x14ac:dyDescent="0.25">
      <c r="A39" s="19">
        <v>6</v>
      </c>
      <c r="B39" s="15" t="s">
        <v>77</v>
      </c>
      <c r="C39" s="45"/>
      <c r="D39" s="46"/>
    </row>
    <row r="40" spans="1:4" ht="22.5" customHeight="1" thickBot="1" x14ac:dyDescent="0.3">
      <c r="A40" s="25"/>
      <c r="B40" s="27" t="s">
        <v>46</v>
      </c>
      <c r="C40" s="26" t="str">
        <f>IF(C34="","",IF(C35="","",IF(C36="","",IF(C37="","",IF(C38="","",IF(C39="","",IF(C34="Ne","Nesplňuje",IF(C35="Ne","Nesplňuje",IF(C36="Ne","Nesplňuje",IF(C37="Ne","Nesplňuje",IF(C38="Ne","Nesplňuje",IF(C39="Ne","Nesplňuje","Splňuje"))))))))))))</f>
        <v/>
      </c>
      <c r="D40" s="22"/>
    </row>
    <row r="41" spans="1:4" ht="24" customHeight="1" x14ac:dyDescent="0.25">
      <c r="B41" s="67"/>
    </row>
  </sheetData>
  <sheetProtection algorithmName="SHA-512" hashValue="H+x5WOfhNptWEc1mektb0m0i+8kkMGz5QdyYXsePrIqxv7WRpGHSB60gcblFj3qetN6NYO27Zebq1HLlvKt6tg==" saltValue="gKoPbxYbMRye9SPcdJsjSg==" spinCount="100000" sheet="1" objects="1" scenarios="1"/>
  <mergeCells count="11">
    <mergeCell ref="A10:B10"/>
    <mergeCell ref="C10:D10"/>
    <mergeCell ref="A11:B11"/>
    <mergeCell ref="C11:D11"/>
    <mergeCell ref="A2:D2"/>
    <mergeCell ref="A7:B7"/>
    <mergeCell ref="C7:D7"/>
    <mergeCell ref="A8:B8"/>
    <mergeCell ref="C8:D8"/>
    <mergeCell ref="A9:B9"/>
    <mergeCell ref="C9:D9"/>
  </mergeCells>
  <dataValidations count="2">
    <dataValidation showInputMessage="1" showErrorMessage="1" sqref="C40 C30"/>
    <dataValidation type="list" allowBlank="1" showInputMessage="1" showErrorMessage="1" sqref="C31:C32">
      <formula1>#REF!</formula1>
    </dataValidation>
  </dataValidations>
  <pageMargins left="0.7" right="0.7" top="0.75" bottom="0.75" header="0.3" footer="0.3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pracovni_roletky!$A$2:$A$4</xm:f>
          </x14:formula1>
          <xm:sqref>C34:C39</xm:sqref>
        </x14:dataValidation>
        <x14:dataValidation type="list" allowBlank="1" showInputMessage="1" showErrorMessage="1">
          <x14:formula1>
            <xm:f>pracovni_roletky!$A$2:$A$4</xm:f>
          </x14:formula1>
          <xm:sqref>C17:C29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showGridLines="0" zoomScale="90" zoomScaleNormal="90" workbookViewId="0">
      <selection activeCell="F32" sqref="F32"/>
    </sheetView>
  </sheetViews>
  <sheetFormatPr defaultColWidth="9.140625" defaultRowHeight="15" x14ac:dyDescent="0.25"/>
  <cols>
    <col min="1" max="1" width="6" style="4" customWidth="1"/>
    <col min="2" max="2" width="60.85546875" style="4" customWidth="1"/>
    <col min="3" max="3" width="13.710937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30.6" customHeight="1" x14ac:dyDescent="0.35">
      <c r="A1" s="51" t="s">
        <v>132</v>
      </c>
      <c r="C1" s="1"/>
      <c r="D1" s="1"/>
      <c r="E1" s="1"/>
    </row>
    <row r="6" spans="1:5" ht="9.75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09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47.2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31.5" x14ac:dyDescent="0.25">
      <c r="A18" s="19">
        <v>2</v>
      </c>
      <c r="B18" s="15" t="s">
        <v>5</v>
      </c>
      <c r="C18" s="45"/>
      <c r="D18" s="46"/>
    </row>
    <row r="19" spans="1:5" ht="78.75" x14ac:dyDescent="0.25">
      <c r="A19" s="19">
        <v>3</v>
      </c>
      <c r="B19" s="14" t="s">
        <v>6</v>
      </c>
      <c r="C19" s="45"/>
      <c r="D19" s="46"/>
    </row>
    <row r="20" spans="1:5" ht="31.5" x14ac:dyDescent="0.25">
      <c r="A20" s="19">
        <v>4</v>
      </c>
      <c r="B20" s="14" t="s">
        <v>31</v>
      </c>
      <c r="C20" s="45"/>
      <c r="D20" s="46"/>
      <c r="E20" s="44"/>
    </row>
    <row r="21" spans="1:5" ht="63" x14ac:dyDescent="0.25">
      <c r="A21" s="19">
        <v>5</v>
      </c>
      <c r="B21" s="14" t="s">
        <v>75</v>
      </c>
      <c r="C21" s="45"/>
      <c r="D21" s="46"/>
    </row>
    <row r="22" spans="1:5" ht="63" x14ac:dyDescent="0.25">
      <c r="A22" s="19">
        <v>6</v>
      </c>
      <c r="B22" s="15" t="s">
        <v>7</v>
      </c>
      <c r="C22" s="45"/>
      <c r="D22" s="46"/>
    </row>
    <row r="23" spans="1:5" ht="78.75" x14ac:dyDescent="0.25">
      <c r="A23" s="19">
        <v>7</v>
      </c>
      <c r="B23" s="14" t="s">
        <v>76</v>
      </c>
      <c r="C23" s="45"/>
      <c r="D23" s="46"/>
    </row>
    <row r="24" spans="1:5" ht="94.5" x14ac:dyDescent="0.25">
      <c r="A24" s="19">
        <v>8</v>
      </c>
      <c r="B24" s="14" t="s">
        <v>135</v>
      </c>
      <c r="C24" s="45"/>
      <c r="D24" s="46"/>
    </row>
    <row r="25" spans="1:5" ht="47.25" x14ac:dyDescent="0.25">
      <c r="A25" s="19">
        <v>9</v>
      </c>
      <c r="B25" s="14" t="s">
        <v>17</v>
      </c>
      <c r="C25" s="45"/>
      <c r="D25" s="46"/>
    </row>
    <row r="26" spans="1:5" ht="21" customHeight="1" thickBot="1" x14ac:dyDescent="0.3">
      <c r="A26" s="20"/>
      <c r="B26" s="27" t="s">
        <v>45</v>
      </c>
      <c r="C26" s="30" t="str">
        <f>IF(C17="","",IF(C18="","",IF(C19="","",IF(C20="","",IF(C21="","",IF(C22="","",IF(C23="","",IF(C24="","",IF(C25="","",IF(C17="Ne","Nesplňuje",IF(C18="Ne","Nesplňuje",IF(C19="Ne","Nesplňuje",IF(C20="Ne","Nesplňuje",IF(C21="Ne","Nesplňuje",IF(C22="Ne","Nesplňuje",IF(C23="Ne","Nesplňuje",IF(C24="Ne","Nesplňuje",IF(C25="Ne","Nesplňuje","Splňuje"))))))))))))))))))</f>
        <v/>
      </c>
      <c r="D26" s="31"/>
    </row>
    <row r="27" spans="1:5" ht="27.75" customHeight="1" x14ac:dyDescent="0.25">
      <c r="A27" s="7"/>
      <c r="B27" s="8"/>
      <c r="C27" s="7"/>
      <c r="D27" s="9"/>
    </row>
    <row r="28" spans="1:5" ht="33" customHeight="1" thickBot="1" x14ac:dyDescent="0.3">
      <c r="A28" s="5" t="s">
        <v>12</v>
      </c>
      <c r="C28" s="7"/>
      <c r="D28" s="9"/>
    </row>
    <row r="29" spans="1:5" ht="35.25" customHeight="1" x14ac:dyDescent="0.25">
      <c r="A29" s="16" t="s">
        <v>3</v>
      </c>
      <c r="B29" s="17" t="s">
        <v>8</v>
      </c>
      <c r="C29" s="17" t="s">
        <v>44</v>
      </c>
      <c r="D29" s="18" t="s">
        <v>2</v>
      </c>
    </row>
    <row r="30" spans="1:5" ht="47.25" x14ac:dyDescent="0.25">
      <c r="A30" s="19">
        <v>1</v>
      </c>
      <c r="B30" s="14" t="s">
        <v>19</v>
      </c>
      <c r="C30" s="45"/>
      <c r="D30" s="46"/>
    </row>
    <row r="31" spans="1:5" ht="78.75" x14ac:dyDescent="0.25">
      <c r="A31" s="19">
        <v>2</v>
      </c>
      <c r="B31" s="15" t="s">
        <v>20</v>
      </c>
      <c r="C31" s="45"/>
      <c r="D31" s="46"/>
    </row>
    <row r="32" spans="1:5" ht="47.25" x14ac:dyDescent="0.25">
      <c r="A32" s="21">
        <v>3</v>
      </c>
      <c r="B32" s="23" t="s">
        <v>65</v>
      </c>
      <c r="C32" s="45"/>
      <c r="D32" s="46"/>
    </row>
    <row r="33" spans="1:4" ht="63" x14ac:dyDescent="0.25">
      <c r="A33" s="21">
        <v>4</v>
      </c>
      <c r="B33" s="23" t="s">
        <v>21</v>
      </c>
      <c r="C33" s="45"/>
      <c r="D33" s="46"/>
    </row>
    <row r="34" spans="1:4" ht="82.5" customHeight="1" x14ac:dyDescent="0.25">
      <c r="A34" s="21">
        <v>5</v>
      </c>
      <c r="B34" s="23" t="s">
        <v>22</v>
      </c>
      <c r="C34" s="45"/>
      <c r="D34" s="46"/>
    </row>
    <row r="35" spans="1:4" ht="47.25" x14ac:dyDescent="0.25">
      <c r="A35" s="21">
        <v>6</v>
      </c>
      <c r="B35" s="23" t="s">
        <v>23</v>
      </c>
      <c r="C35" s="45"/>
      <c r="D35" s="46"/>
    </row>
    <row r="36" spans="1:4" ht="47.25" x14ac:dyDescent="0.25">
      <c r="A36" s="21">
        <v>7</v>
      </c>
      <c r="B36" s="23" t="s">
        <v>24</v>
      </c>
      <c r="C36" s="45"/>
      <c r="D36" s="46"/>
    </row>
    <row r="37" spans="1:4" ht="31.5" x14ac:dyDescent="0.25">
      <c r="A37" s="21">
        <v>8</v>
      </c>
      <c r="B37" s="23" t="s">
        <v>25</v>
      </c>
      <c r="C37" s="45"/>
      <c r="D37" s="46"/>
    </row>
    <row r="38" spans="1:4" ht="31.5" x14ac:dyDescent="0.25">
      <c r="A38" s="21">
        <v>9</v>
      </c>
      <c r="B38" s="23" t="s">
        <v>26</v>
      </c>
      <c r="C38" s="45"/>
      <c r="D38" s="46"/>
    </row>
    <row r="39" spans="1:4" ht="47.25" x14ac:dyDescent="0.25">
      <c r="A39" s="21">
        <v>10</v>
      </c>
      <c r="B39" s="23" t="s">
        <v>77</v>
      </c>
      <c r="C39" s="45"/>
      <c r="D39" s="46"/>
    </row>
    <row r="40" spans="1:4" ht="22.5" customHeight="1" thickBot="1" x14ac:dyDescent="0.3">
      <c r="A40" s="25"/>
      <c r="B40" s="27" t="s">
        <v>46</v>
      </c>
      <c r="C40" s="26" t="str">
        <f>IF(C30="","",IF(C31="","",IF(C32="","",IF(C33="","",IF(C34="","",IF(C35="","",IF(C36="","",IF(C37="","",IF(C38="","",IF(C39="","",IF(C30="Ne","Nesplňuje",IF(C31="Ne","Nesplňuje",IF(C32="Ne","Nesplňuje",IF(C33="Ne","Nesplňuje",IF(C34="Ne","Nesplňuje",IF(C35="Ne","Nesplňuje",IF(C36="Ne","Nesplňuje",IF(C37="Ne","Nesplňuje",IF(C38="Ne","Nesplňuje",IF(C39="Ne","Nesplňuje","Splňuje"))))))))))))))))))))</f>
        <v/>
      </c>
      <c r="D40" s="22"/>
    </row>
    <row r="42" spans="1:4" ht="21.75" customHeight="1" x14ac:dyDescent="0.25"/>
    <row r="56" ht="21" customHeight="1" x14ac:dyDescent="0.25"/>
  </sheetData>
  <sheetProtection algorithmName="SHA-512" hashValue="5g+jdSY+vNoIC/9MIfiL/DoEitEVD+bnU0hg8djStvqPVvkTtryK+1pViaXo9hyQ1dnJlLjjR9wYpubBgXo5Tw==" saltValue="omSK56W0ZPR1sO5KCSV02g==" spinCount="100000" sheet="1" objects="1" scenarios="1"/>
  <mergeCells count="10">
    <mergeCell ref="A7:B7"/>
    <mergeCell ref="C7:D7"/>
    <mergeCell ref="A8:B8"/>
    <mergeCell ref="C8:D8"/>
    <mergeCell ref="A11:B11"/>
    <mergeCell ref="C11:D11"/>
    <mergeCell ref="A9:B9"/>
    <mergeCell ref="C9:D9"/>
    <mergeCell ref="C10:D10"/>
    <mergeCell ref="A10:B10"/>
  </mergeCells>
  <dataValidations count="2">
    <dataValidation type="list" allowBlank="1" showInputMessage="1" showErrorMessage="1" sqref="C27:C28">
      <formula1>#REF!</formula1>
    </dataValidation>
    <dataValidation showInputMessage="1" showErrorMessage="1" sqref="C26 C40"/>
  </dataValidations>
  <pageMargins left="0.7" right="0.7" top="0.75" bottom="0.75" header="0.3" footer="0.3"/>
  <pageSetup paperSize="9" scale="76" fitToHeight="0" orientation="portrait" r:id="rId1"/>
  <ignoredErrors>
    <ignoredError sqref="C9:C1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pracovni_roletky!$A$2:$A$4</xm:f>
          </x14:formula1>
          <xm:sqref>C30:C39</xm:sqref>
        </x14:dataValidation>
        <x14:dataValidation type="list" allowBlank="1" showInputMessage="1" showErrorMessage="1">
          <x14:formula1>
            <xm:f>pracovni_roletky!$A$2:$A$4</xm:f>
          </x14:formula1>
          <xm:sqref>C17:C25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showGridLines="0" topLeftCell="A16" zoomScale="90" zoomScaleNormal="90" workbookViewId="0">
      <selection activeCell="B31" sqref="B31"/>
    </sheetView>
  </sheetViews>
  <sheetFormatPr defaultColWidth="9.140625" defaultRowHeight="15" x14ac:dyDescent="0.25"/>
  <cols>
    <col min="1" max="1" width="6" style="4" customWidth="1"/>
    <col min="2" max="2" width="59.140625" style="4" customWidth="1"/>
    <col min="3" max="3" width="13.2851562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57.75" customHeight="1" x14ac:dyDescent="0.35">
      <c r="A1" s="123" t="s">
        <v>133</v>
      </c>
      <c r="B1" s="123"/>
      <c r="C1" s="123"/>
      <c r="D1" s="123"/>
      <c r="E1" s="1"/>
    </row>
    <row r="6" spans="1:5" ht="13.5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13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47.2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31.5" x14ac:dyDescent="0.25">
      <c r="A18" s="19">
        <v>2</v>
      </c>
      <c r="B18" s="15" t="s">
        <v>5</v>
      </c>
      <c r="C18" s="45"/>
      <c r="D18" s="46"/>
    </row>
    <row r="19" spans="1:5" ht="31.5" x14ac:dyDescent="0.25">
      <c r="A19" s="19">
        <v>3</v>
      </c>
      <c r="B19" s="14" t="s">
        <v>31</v>
      </c>
      <c r="C19" s="45"/>
      <c r="D19" s="46"/>
      <c r="E19" s="44"/>
    </row>
    <row r="20" spans="1:5" ht="63" x14ac:dyDescent="0.25">
      <c r="A20" s="19">
        <v>4</v>
      </c>
      <c r="B20" s="14" t="s">
        <v>75</v>
      </c>
      <c r="C20" s="45"/>
      <c r="D20" s="46"/>
    </row>
    <row r="21" spans="1:5" ht="63" x14ac:dyDescent="0.25">
      <c r="A21" s="19">
        <v>5</v>
      </c>
      <c r="B21" s="15" t="s">
        <v>7</v>
      </c>
      <c r="C21" s="45"/>
      <c r="D21" s="46"/>
    </row>
    <row r="22" spans="1:5" ht="78.75" x14ac:dyDescent="0.25">
      <c r="A22" s="19">
        <v>6</v>
      </c>
      <c r="B22" s="14" t="s">
        <v>76</v>
      </c>
      <c r="C22" s="45"/>
      <c r="D22" s="46"/>
    </row>
    <row r="23" spans="1:5" ht="94.5" x14ac:dyDescent="0.25">
      <c r="A23" s="19">
        <v>7</v>
      </c>
      <c r="B23" s="14" t="s">
        <v>135</v>
      </c>
      <c r="C23" s="45"/>
      <c r="D23" s="46"/>
    </row>
    <row r="24" spans="1:5" ht="47.25" x14ac:dyDescent="0.25">
      <c r="A24" s="19">
        <v>8</v>
      </c>
      <c r="B24" s="14" t="s">
        <v>17</v>
      </c>
      <c r="C24" s="45"/>
      <c r="D24" s="46"/>
    </row>
    <row r="25" spans="1:5" ht="21" customHeight="1" thickBot="1" x14ac:dyDescent="0.3">
      <c r="A25" s="20"/>
      <c r="B25" s="27" t="s">
        <v>45</v>
      </c>
      <c r="C25" s="63" t="str">
        <f>IF(C17="","",IF(C18="","",IF(C19="","",IF(C20="","",IF(C21="","",IF(C22="","",IF(C24="","",IF(C17="Ne","Nesplňuje",IF(C18="Ne","Nesplňuje",IF(C19="Ne","Nesplňuje",IF(C20="Ne","Nesplňuje",IF(C21="Ne","Nesplňuje",IF(C22="Ne","Nesplňuje",IF(C23="Ne","Nesplňuje",IF(C24="Ne","Nesplňuje","Splňuje")))))))))))))))</f>
        <v/>
      </c>
      <c r="D25" s="64"/>
    </row>
    <row r="26" spans="1:5" ht="18.75" customHeight="1" x14ac:dyDescent="0.25">
      <c r="A26" s="7"/>
      <c r="B26" s="8"/>
      <c r="C26" s="7"/>
      <c r="D26" s="9"/>
    </row>
    <row r="27" spans="1:5" ht="34.5" customHeight="1" thickBot="1" x14ac:dyDescent="0.3">
      <c r="A27" s="5" t="s">
        <v>12</v>
      </c>
      <c r="C27" s="7"/>
      <c r="D27" s="9"/>
    </row>
    <row r="28" spans="1:5" ht="52.5" customHeight="1" x14ac:dyDescent="0.25">
      <c r="A28" s="16" t="s">
        <v>3</v>
      </c>
      <c r="B28" s="17" t="s">
        <v>8</v>
      </c>
      <c r="C28" s="17" t="s">
        <v>44</v>
      </c>
      <c r="D28" s="18" t="s">
        <v>2</v>
      </c>
    </row>
    <row r="29" spans="1:5" ht="78.75" x14ac:dyDescent="0.25">
      <c r="A29" s="19">
        <v>1</v>
      </c>
      <c r="B29" s="14" t="s">
        <v>78</v>
      </c>
      <c r="C29" s="45"/>
      <c r="D29" s="46"/>
    </row>
    <row r="30" spans="1:5" ht="47.25" x14ac:dyDescent="0.25">
      <c r="A30" s="19">
        <v>2</v>
      </c>
      <c r="B30" s="15" t="s">
        <v>168</v>
      </c>
      <c r="C30" s="45"/>
      <c r="D30" s="59"/>
    </row>
    <row r="31" spans="1:5" ht="22.5" customHeight="1" thickBot="1" x14ac:dyDescent="0.3">
      <c r="A31" s="25"/>
      <c r="B31" s="27" t="s">
        <v>46</v>
      </c>
      <c r="C31" s="65" t="str">
        <f>IF(C29="","",IF(C30="","",IF(C29="Ne","Nesplňuje",IF(C30="Ne","Nesplňuje","Splňuje"))))</f>
        <v/>
      </c>
      <c r="D31" s="66"/>
    </row>
    <row r="33" ht="21.75" customHeight="1" x14ac:dyDescent="0.25"/>
    <row r="47" ht="21" customHeight="1" x14ac:dyDescent="0.25"/>
  </sheetData>
  <sheetProtection algorithmName="SHA-512" hashValue="/6B/jIh9CREBgl+sCBv+9j98BzOEd8H0JnRSarj6LlJZ+e+HgXk5GVw5rqueBfMz3Ei6lBQgBKQtuRs7ZijL9Q==" saltValue="eSwaoIevy9WnxMDrq5igVQ==" spinCount="100000" sheet="1" objects="1" scenarios="1"/>
  <mergeCells count="11">
    <mergeCell ref="A10:B10"/>
    <mergeCell ref="C10:D10"/>
    <mergeCell ref="A11:B11"/>
    <mergeCell ref="C11:D11"/>
    <mergeCell ref="A1:D1"/>
    <mergeCell ref="A7:B7"/>
    <mergeCell ref="C7:D7"/>
    <mergeCell ref="A8:B8"/>
    <mergeCell ref="C8:D8"/>
    <mergeCell ref="A9:B9"/>
    <mergeCell ref="C9:D9"/>
  </mergeCells>
  <dataValidations count="2">
    <dataValidation showInputMessage="1" showErrorMessage="1" sqref="C31 C25"/>
    <dataValidation type="list" allowBlank="1" showInputMessage="1" showErrorMessage="1" sqref="C26:C27">
      <formula1>#REF!</formula1>
    </dataValidation>
  </dataValidations>
  <pageMargins left="0.7" right="0.7" top="0.75" bottom="0.75" header="0.3" footer="0.3"/>
  <pageSetup paperSize="9"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pracovni_roletky!$A$2:$A$4</xm:f>
          </x14:formula1>
          <xm:sqref>C29:C30</xm:sqref>
        </x14:dataValidation>
        <x14:dataValidation type="list" allowBlank="1" showInputMessage="1" showErrorMessage="1">
          <x14:formula1>
            <xm:f>pracovni_roletky!$A$2:$A$4</xm:f>
          </x14:formula1>
          <xm:sqref>C17:C24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topLeftCell="A13" zoomScale="90" zoomScaleNormal="90" workbookViewId="0">
      <selection activeCell="B15" sqref="B15"/>
    </sheetView>
  </sheetViews>
  <sheetFormatPr defaultColWidth="9.140625" defaultRowHeight="15" x14ac:dyDescent="0.25"/>
  <cols>
    <col min="1" max="1" width="6" style="4" customWidth="1"/>
    <col min="2" max="2" width="61.140625" style="4" customWidth="1"/>
    <col min="3" max="3" width="13.4257812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87.75" customHeight="1" x14ac:dyDescent="0.35">
      <c r="A1" s="124" t="s">
        <v>134</v>
      </c>
      <c r="B1" s="124"/>
      <c r="C1" s="124"/>
      <c r="D1" s="124"/>
      <c r="E1" s="1"/>
    </row>
    <row r="6" spans="1:5" ht="9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13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47.2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 t="s">
        <v>0</v>
      </c>
      <c r="D17" s="46"/>
    </row>
    <row r="18" spans="1:5" ht="31.5" x14ac:dyDescent="0.25">
      <c r="A18" s="19">
        <v>2</v>
      </c>
      <c r="B18" s="15" t="s">
        <v>33</v>
      </c>
      <c r="C18" s="45" t="s">
        <v>0</v>
      </c>
      <c r="D18" s="46"/>
    </row>
    <row r="19" spans="1:5" ht="31.5" x14ac:dyDescent="0.25">
      <c r="A19" s="19">
        <v>3</v>
      </c>
      <c r="B19" s="14" t="s">
        <v>27</v>
      </c>
      <c r="C19" s="45" t="s">
        <v>0</v>
      </c>
      <c r="D19" s="46"/>
    </row>
    <row r="20" spans="1:5" ht="78.75" x14ac:dyDescent="0.25">
      <c r="A20" s="19">
        <v>4</v>
      </c>
      <c r="B20" s="14" t="s">
        <v>169</v>
      </c>
      <c r="C20" s="45" t="s">
        <v>0</v>
      </c>
      <c r="D20" s="46"/>
      <c r="E20" s="44"/>
    </row>
    <row r="21" spans="1:5" ht="31.5" x14ac:dyDescent="0.25">
      <c r="A21" s="19">
        <v>5</v>
      </c>
      <c r="B21" s="14" t="s">
        <v>31</v>
      </c>
      <c r="C21" s="45" t="s">
        <v>0</v>
      </c>
      <c r="D21" s="46"/>
    </row>
    <row r="22" spans="1:5" ht="63" x14ac:dyDescent="0.25">
      <c r="A22" s="19">
        <v>6</v>
      </c>
      <c r="B22" s="15" t="s">
        <v>75</v>
      </c>
      <c r="C22" s="45" t="s">
        <v>0</v>
      </c>
      <c r="D22" s="46"/>
    </row>
    <row r="23" spans="1:5" ht="31.5" x14ac:dyDescent="0.25">
      <c r="A23" s="19">
        <v>7</v>
      </c>
      <c r="B23" s="14" t="s">
        <v>69</v>
      </c>
      <c r="C23" s="45" t="s">
        <v>0</v>
      </c>
      <c r="D23" s="46"/>
    </row>
    <row r="24" spans="1:5" ht="78.75" x14ac:dyDescent="0.25">
      <c r="A24" s="19">
        <v>8</v>
      </c>
      <c r="B24" s="14" t="s">
        <v>76</v>
      </c>
      <c r="C24" s="45" t="s">
        <v>0</v>
      </c>
      <c r="D24" s="46"/>
    </row>
    <row r="25" spans="1:5" ht="78.75" x14ac:dyDescent="0.25">
      <c r="A25" s="19">
        <v>9</v>
      </c>
      <c r="B25" s="14" t="s">
        <v>111</v>
      </c>
      <c r="C25" s="45" t="s">
        <v>0</v>
      </c>
      <c r="D25" s="46"/>
    </row>
    <row r="26" spans="1:5" ht="63" x14ac:dyDescent="0.25">
      <c r="A26" s="19">
        <v>10</v>
      </c>
      <c r="B26" s="14" t="s">
        <v>7</v>
      </c>
      <c r="C26" s="45" t="s">
        <v>0</v>
      </c>
      <c r="D26" s="46"/>
    </row>
    <row r="27" spans="1:5" ht="38.25" customHeight="1" thickBot="1" x14ac:dyDescent="0.3">
      <c r="A27" s="20"/>
      <c r="B27" s="27" t="s">
        <v>45</v>
      </c>
      <c r="C27" s="30" t="str">
        <f>IF(C17="","",IF(C18="","",IF(C19="","",IF(C20="","",IF(C21="","",IF(C22="","",IF(C23="","",IF(C24="","",IF(C25="","",IF(C26="","",IF(C17="Ne","Nesplňuje",IF(C18="Ne","Nesplňuje",IF(C19="Ne","Nesplňuje",IF(C20="Ne","Nesplňuje",IF(C21="Ne","Nesplňuje",IF(C22="Ne","Nesplňuje",IF(C23="Ne","Nesplňuje",IF(C24="Ne","Nesplňuje",IF(C25="Ne","Nesplňuje",IF(C26="Ne","Nesplňuje","Splňuje"))))))))))))))))))))</f>
        <v>Splňuje</v>
      </c>
      <c r="D27" s="31"/>
    </row>
    <row r="28" spans="1:5" ht="59.25" customHeight="1" x14ac:dyDescent="0.25">
      <c r="A28" s="7"/>
      <c r="B28" s="8"/>
      <c r="C28" s="7"/>
      <c r="D28" s="9"/>
    </row>
    <row r="29" spans="1:5" ht="33" customHeight="1" thickBot="1" x14ac:dyDescent="0.3">
      <c r="A29" s="5" t="s">
        <v>12</v>
      </c>
      <c r="C29" s="7"/>
      <c r="D29" s="9"/>
    </row>
    <row r="30" spans="1:5" ht="35.25" customHeight="1" x14ac:dyDescent="0.25">
      <c r="A30" s="16" t="s">
        <v>3</v>
      </c>
      <c r="B30" s="17" t="s">
        <v>8</v>
      </c>
      <c r="C30" s="17" t="s">
        <v>44</v>
      </c>
      <c r="D30" s="18" t="s">
        <v>2</v>
      </c>
    </row>
    <row r="31" spans="1:5" ht="31.5" x14ac:dyDescent="0.25">
      <c r="A31" s="19">
        <v>1</v>
      </c>
      <c r="B31" s="14" t="s">
        <v>79</v>
      </c>
      <c r="C31" s="45" t="s">
        <v>0</v>
      </c>
      <c r="D31" s="59"/>
    </row>
    <row r="32" spans="1:5" ht="48" customHeight="1" x14ac:dyDescent="0.25">
      <c r="A32" s="19">
        <v>2</v>
      </c>
      <c r="B32" s="15" t="s">
        <v>11</v>
      </c>
      <c r="C32" s="45" t="s">
        <v>0</v>
      </c>
      <c r="D32" s="59"/>
    </row>
    <row r="33" spans="1:4" ht="95.25" customHeight="1" x14ac:dyDescent="0.25">
      <c r="A33" s="21">
        <v>3</v>
      </c>
      <c r="B33" s="23" t="s">
        <v>60</v>
      </c>
      <c r="C33" s="45" t="s">
        <v>0</v>
      </c>
      <c r="D33" s="59"/>
    </row>
    <row r="34" spans="1:4" ht="66" customHeight="1" x14ac:dyDescent="0.25">
      <c r="A34" s="21">
        <v>4</v>
      </c>
      <c r="B34" s="23" t="s">
        <v>80</v>
      </c>
      <c r="C34" s="45" t="s">
        <v>0</v>
      </c>
      <c r="D34" s="59"/>
    </row>
    <row r="35" spans="1:4" ht="33.75" customHeight="1" x14ac:dyDescent="0.25">
      <c r="A35" s="21">
        <v>5</v>
      </c>
      <c r="B35" s="23" t="s">
        <v>29</v>
      </c>
      <c r="C35" s="45" t="s">
        <v>41</v>
      </c>
      <c r="D35" s="59"/>
    </row>
    <row r="36" spans="1:4" ht="63.75" customHeight="1" x14ac:dyDescent="0.25">
      <c r="A36" s="75">
        <v>6</v>
      </c>
      <c r="B36" s="76" t="s">
        <v>170</v>
      </c>
      <c r="C36" s="69" t="s">
        <v>0</v>
      </c>
      <c r="D36" s="77"/>
    </row>
    <row r="37" spans="1:4" ht="22.5" customHeight="1" thickBot="1" x14ac:dyDescent="0.3">
      <c r="A37" s="25"/>
      <c r="B37" s="27" t="s">
        <v>46</v>
      </c>
      <c r="C37" s="26" t="str">
        <f>IF(C31="","",IF(C32="","",IF(C33="","",IF(C34="","",IF(C35="","",IF(C36="","",IF(C31="Ne","Nesplňuje",IF(C32="Ne","Nesplňuje",IF(C33="Ne","Nesplňuje",IF(C34="Ne","Nesplňuje",IF(C35="Ne","Nesplňuje",IF(C36="Ne","Nesplňuje","Splňuje"))))))))))))</f>
        <v>Splňuje</v>
      </c>
      <c r="D37" s="22"/>
    </row>
    <row r="39" spans="1:4" ht="21.75" customHeight="1" x14ac:dyDescent="0.25"/>
  </sheetData>
  <sheetProtection algorithmName="SHA-512" hashValue="MVaqr3BGJPD2UmknuyhpwwifpH1+nfbzgzgdxSxOverF+bUqicRLAs/JMM2f5pNEdNRnJB9vDITnkiThcz0PqQ==" saltValue="dFIF2r/Qv9lQdDJjdVvAnw==" spinCount="100000" sheet="1" objects="1" scenarios="1"/>
  <mergeCells count="11">
    <mergeCell ref="A1:D1"/>
    <mergeCell ref="A7:B7"/>
    <mergeCell ref="C7:D7"/>
    <mergeCell ref="A8:B8"/>
    <mergeCell ref="C8:D8"/>
    <mergeCell ref="A10:B10"/>
    <mergeCell ref="C10:D10"/>
    <mergeCell ref="A11:B11"/>
    <mergeCell ref="C11:D11"/>
    <mergeCell ref="A9:B9"/>
    <mergeCell ref="C9:D9"/>
  </mergeCells>
  <dataValidations count="2">
    <dataValidation showInputMessage="1" showErrorMessage="1" sqref="C37 C27"/>
    <dataValidation type="list" allowBlank="1" showInputMessage="1" showErrorMessage="1" sqref="C28:C29">
      <formula1>#REF!</formula1>
    </dataValidation>
  </dataValidations>
  <pageMargins left="0.7" right="0.7" top="0.75" bottom="0.75" header="0.3" footer="0.3"/>
  <pageSetup paperSize="9" scale="7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pracovni_roletky!$A$2:$A$4</xm:f>
          </x14:formula1>
          <xm:sqref>C31:C36 C17:C26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opLeftCell="A23" zoomScale="90" zoomScaleNormal="90" workbookViewId="0">
      <selection activeCell="G25" sqref="G25"/>
    </sheetView>
  </sheetViews>
  <sheetFormatPr defaultColWidth="9.140625" defaultRowHeight="15" x14ac:dyDescent="0.25"/>
  <cols>
    <col min="1" max="1" width="6" style="4" customWidth="1"/>
    <col min="2" max="2" width="64.85546875" style="4" customWidth="1"/>
    <col min="3" max="3" width="14.85546875" style="4" customWidth="1"/>
    <col min="4" max="4" width="33.140625" style="4" customWidth="1"/>
    <col min="5" max="5" width="9.7109375" style="4" customWidth="1"/>
    <col min="6" max="6" width="11" style="4" customWidth="1"/>
    <col min="7" max="16384" width="9.140625" style="4"/>
  </cols>
  <sheetData>
    <row r="1" spans="1:5" ht="86.25" customHeight="1" x14ac:dyDescent="0.35">
      <c r="A1" s="124" t="s">
        <v>98</v>
      </c>
      <c r="B1" s="124"/>
      <c r="C1" s="124"/>
      <c r="D1" s="124"/>
      <c r="E1" s="1"/>
    </row>
    <row r="6" spans="1:5" ht="11.25" customHeight="1" thickBot="1" x14ac:dyDescent="0.3">
      <c r="B6" s="12"/>
    </row>
    <row r="7" spans="1:5" ht="20.100000000000001" customHeight="1" x14ac:dyDescent="0.25">
      <c r="A7" s="117" t="s">
        <v>36</v>
      </c>
      <c r="B7" s="118"/>
      <c r="C7" s="103" t="s">
        <v>66</v>
      </c>
      <c r="D7" s="104"/>
    </row>
    <row r="8" spans="1:5" ht="30" customHeight="1" x14ac:dyDescent="0.25">
      <c r="A8" s="107" t="s">
        <v>38</v>
      </c>
      <c r="B8" s="108"/>
      <c r="C8" s="113" t="str">
        <f>'SC 1.3'!B4</f>
        <v>Ovocný sad na Ekofarmě Vrchy</v>
      </c>
      <c r="D8" s="110"/>
    </row>
    <row r="9" spans="1:5" ht="30" customHeight="1" x14ac:dyDescent="0.25">
      <c r="A9" s="107" t="s">
        <v>39</v>
      </c>
      <c r="B9" s="108"/>
      <c r="C9" s="113" t="str">
        <f>'SC 1.3'!B5</f>
        <v>Bio Vernířovice s.r.o.</v>
      </c>
      <c r="D9" s="110"/>
    </row>
    <row r="10" spans="1:5" ht="20.100000000000001" customHeight="1" x14ac:dyDescent="0.25">
      <c r="A10" s="121" t="s">
        <v>40</v>
      </c>
      <c r="B10" s="122"/>
      <c r="C10" s="114" t="str">
        <f>'SC 1.3'!B6</f>
        <v>Mgr. Šárka Mazánková</v>
      </c>
      <c r="D10" s="115"/>
    </row>
    <row r="11" spans="1:5" ht="20.100000000000001" customHeight="1" thickBot="1" x14ac:dyDescent="0.3">
      <c r="A11" s="119" t="s">
        <v>37</v>
      </c>
      <c r="B11" s="120"/>
      <c r="C11" s="111" t="str">
        <f>'SC 1.3'!B7</f>
        <v>AOPK ČR, RP Liberecko</v>
      </c>
      <c r="D11" s="112"/>
    </row>
    <row r="12" spans="1:5" ht="15.75" customHeight="1" x14ac:dyDescent="0.25">
      <c r="B12" s="12"/>
    </row>
    <row r="13" spans="1:5" x14ac:dyDescent="0.25">
      <c r="B13" s="6"/>
    </row>
    <row r="14" spans="1:5" ht="18.75" x14ac:dyDescent="0.25">
      <c r="A14" s="5" t="s">
        <v>4</v>
      </c>
    </row>
    <row r="15" spans="1:5" ht="15.75" thickBot="1" x14ac:dyDescent="0.3">
      <c r="B15" s="6"/>
    </row>
    <row r="16" spans="1:5" ht="31.5" x14ac:dyDescent="0.25">
      <c r="A16" s="16" t="s">
        <v>3</v>
      </c>
      <c r="B16" s="17" t="s">
        <v>8</v>
      </c>
      <c r="C16" s="17" t="s">
        <v>44</v>
      </c>
      <c r="D16" s="18" t="s">
        <v>2</v>
      </c>
    </row>
    <row r="17" spans="1:5" ht="31.5" x14ac:dyDescent="0.25">
      <c r="A17" s="19">
        <v>1</v>
      </c>
      <c r="B17" s="14" t="s">
        <v>74</v>
      </c>
      <c r="C17" s="45"/>
      <c r="D17" s="46"/>
    </row>
    <row r="18" spans="1:5" ht="31.5" x14ac:dyDescent="0.25">
      <c r="A18" s="19">
        <v>2</v>
      </c>
      <c r="B18" s="15" t="s">
        <v>33</v>
      </c>
      <c r="C18" s="45"/>
      <c r="D18" s="46"/>
    </row>
    <row r="19" spans="1:5" ht="31.5" x14ac:dyDescent="0.25">
      <c r="A19" s="19">
        <v>3</v>
      </c>
      <c r="B19" s="14" t="s">
        <v>27</v>
      </c>
      <c r="C19" s="45"/>
      <c r="D19" s="46"/>
    </row>
    <row r="20" spans="1:5" ht="63" x14ac:dyDescent="0.25">
      <c r="A20" s="19">
        <v>4</v>
      </c>
      <c r="B20" s="14" t="s">
        <v>28</v>
      </c>
      <c r="C20" s="45"/>
      <c r="D20" s="46"/>
      <c r="E20" s="44"/>
    </row>
    <row r="21" spans="1:5" ht="31.5" x14ac:dyDescent="0.25">
      <c r="A21" s="19">
        <v>5</v>
      </c>
      <c r="B21" s="14" t="s">
        <v>31</v>
      </c>
      <c r="C21" s="45"/>
      <c r="D21" s="46"/>
    </row>
    <row r="22" spans="1:5" ht="63" x14ac:dyDescent="0.25">
      <c r="A22" s="19">
        <v>6</v>
      </c>
      <c r="B22" s="15" t="s">
        <v>75</v>
      </c>
      <c r="C22" s="45"/>
      <c r="D22" s="46"/>
    </row>
    <row r="23" spans="1:5" ht="31.5" x14ac:dyDescent="0.25">
      <c r="A23" s="19">
        <v>7</v>
      </c>
      <c r="B23" s="14" t="s">
        <v>69</v>
      </c>
      <c r="C23" s="45"/>
      <c r="D23" s="46"/>
    </row>
    <row r="24" spans="1:5" ht="63" x14ac:dyDescent="0.25">
      <c r="A24" s="19">
        <v>8</v>
      </c>
      <c r="B24" s="14" t="s">
        <v>76</v>
      </c>
      <c r="C24" s="45"/>
      <c r="D24" s="46"/>
    </row>
    <row r="25" spans="1:5" ht="78.75" x14ac:dyDescent="0.25">
      <c r="A25" s="19">
        <v>9</v>
      </c>
      <c r="B25" s="14" t="s">
        <v>111</v>
      </c>
      <c r="C25" s="45"/>
      <c r="D25" s="46"/>
    </row>
    <row r="26" spans="1:5" ht="63" x14ac:dyDescent="0.25">
      <c r="A26" s="19">
        <v>10</v>
      </c>
      <c r="B26" s="14" t="s">
        <v>7</v>
      </c>
      <c r="C26" s="45"/>
      <c r="D26" s="46"/>
    </row>
    <row r="27" spans="1:5" ht="132.75" customHeight="1" thickBot="1" x14ac:dyDescent="0.3">
      <c r="A27" s="20"/>
      <c r="B27" s="27" t="s">
        <v>45</v>
      </c>
      <c r="C27" s="30" t="str">
        <f>IF(C17="","",IF(C18="","",IF(C19="","",IF(C20="","",IF(C21="","",IF(C22="","",IF(C23="","",IF(C24="","",IF(C25="","",IF(C26="","",IF(C17="Ne","Nesplňuje",IF(C18="Ne","Nesplňuje",IF(C19="Ne","Nesplňuje",IF(C20="Ne","Nesplňuje",IF(C21="Ne","Nesplňuje",IF(C22="Ne","Nesplňuje",IF(C23="Ne","Nesplňuje",IF(C24="Ne","Nesplňuje",IF(C25="Ne","Nesplňuje",IF(C26="Ne","Nesplňuje","Splňuje"))))))))))))))))))))</f>
        <v/>
      </c>
      <c r="D27" s="31"/>
    </row>
    <row r="28" spans="1:5" ht="123.75" customHeight="1" x14ac:dyDescent="0.25">
      <c r="A28" s="7"/>
      <c r="B28" s="8"/>
      <c r="C28" s="7"/>
      <c r="D28" s="9"/>
    </row>
    <row r="29" spans="1:5" ht="33" customHeight="1" thickBot="1" x14ac:dyDescent="0.3">
      <c r="A29" s="5" t="s">
        <v>12</v>
      </c>
      <c r="C29" s="7"/>
      <c r="D29" s="9"/>
    </row>
    <row r="30" spans="1:5" ht="35.25" customHeight="1" x14ac:dyDescent="0.25">
      <c r="A30" s="16" t="s">
        <v>3</v>
      </c>
      <c r="B30" s="17" t="s">
        <v>8</v>
      </c>
      <c r="C30" s="17" t="s">
        <v>44</v>
      </c>
      <c r="D30" s="18" t="s">
        <v>2</v>
      </c>
    </row>
    <row r="31" spans="1:5" ht="15.75" x14ac:dyDescent="0.25">
      <c r="A31" s="19">
        <v>1</v>
      </c>
      <c r="B31" s="14" t="s">
        <v>79</v>
      </c>
      <c r="C31" s="45"/>
      <c r="D31" s="46"/>
    </row>
    <row r="32" spans="1:5" ht="47.25" x14ac:dyDescent="0.25">
      <c r="A32" s="19">
        <v>2</v>
      </c>
      <c r="B32" s="15" t="s">
        <v>11</v>
      </c>
      <c r="C32" s="45"/>
      <c r="D32" s="46"/>
    </row>
    <row r="33" spans="1:4" ht="31.5" x14ac:dyDescent="0.25">
      <c r="A33" s="21">
        <v>3</v>
      </c>
      <c r="B33" s="23" t="s">
        <v>81</v>
      </c>
      <c r="C33" s="45"/>
      <c r="D33" s="46"/>
    </row>
    <row r="34" spans="1:4" ht="22.5" customHeight="1" thickBot="1" x14ac:dyDescent="0.3">
      <c r="A34" s="25"/>
      <c r="B34" s="27" t="s">
        <v>46</v>
      </c>
      <c r="C34" s="26" t="str">
        <f>IF(C31="","",IF(C32="","",IF(C33="","",IF(C31="Ne","Nesplňuje",IF(C32="Ne","Nesplňuje",IF(C33="Ne","Nesplňuje","Splňuje"))))))</f>
        <v/>
      </c>
      <c r="D34" s="22"/>
    </row>
    <row r="36" spans="1:4" ht="21.75" customHeight="1" x14ac:dyDescent="0.25"/>
  </sheetData>
  <sheetProtection algorithmName="SHA-512" hashValue="aNSiuJGaf+YCCGSNMWnSUEUXmJ13KMIV6wBI3nHmY/j/FLKZo/hJZ5J1YN/awEqhRFhvxa4KtJbwhjYP7hzcjw==" saltValue="AwSLDTUjJpgZiFIwHZ5sSg==" spinCount="100000" sheet="1" objects="1" scenarios="1"/>
  <mergeCells count="11">
    <mergeCell ref="A1:D1"/>
    <mergeCell ref="A7:B7"/>
    <mergeCell ref="C7:D7"/>
    <mergeCell ref="A8:B8"/>
    <mergeCell ref="C8:D8"/>
    <mergeCell ref="A10:B10"/>
    <mergeCell ref="C10:D10"/>
    <mergeCell ref="A11:B11"/>
    <mergeCell ref="C11:D11"/>
    <mergeCell ref="A9:B9"/>
    <mergeCell ref="C9:D9"/>
  </mergeCells>
  <dataValidations count="2">
    <dataValidation type="list" allowBlank="1" showInputMessage="1" showErrorMessage="1" sqref="C28:C29">
      <formula1>#REF!</formula1>
    </dataValidation>
    <dataValidation showInputMessage="1" showErrorMessage="1" sqref="C34 C27"/>
  </dataValidations>
  <pageMargins left="0.7" right="0.7" top="0.75" bottom="0.75" header="0.3" footer="0.3"/>
  <pageSetup paperSize="9" scale="73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pracovni_roletky!$A$2:$A$4</xm:f>
          </x14:formula1>
          <xm:sqref>C17:C26 C31:C33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SC 1.3</vt:lpstr>
      <vt:lpstr>Návod k použití</vt:lpstr>
      <vt:lpstr>1.3.11.1.1 Tůně</vt:lpstr>
      <vt:lpstr>1.3.11.1.2 MVN</vt:lpstr>
      <vt:lpstr>1.3.11.1.2 MVN v ZCHÚ</vt:lpstr>
      <vt:lpstr>1.3.11.1.3 Revitalizace</vt:lpstr>
      <vt:lpstr>1.3.11.1.4 Nákup pozemků</vt:lpstr>
      <vt:lpstr>1.3.11.2.1 Zeleň mimo les</vt:lpstr>
      <vt:lpstr>1.3.1.2.1 Protierozní ochrana</vt:lpstr>
      <vt:lpstr>1.3.1.3 Les</vt:lpstr>
      <vt:lpstr>1.3.1.4 Sídelní zeleň</vt:lpstr>
      <vt:lpstr>1.3.1.5 Meliorace</vt:lpstr>
      <vt:lpstr>1.3.2 Plán ÚSES</vt:lpstr>
      <vt:lpstr>1.3.2 SSSZ</vt:lpstr>
      <vt:lpstr>1.3.2 ÚSK</vt:lpstr>
      <vt:lpstr>pracovni_roletky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S</dc:creator>
  <cp:lastModifiedBy>Šárka Mazánková</cp:lastModifiedBy>
  <cp:lastPrinted>2025-06-26T16:35:49Z</cp:lastPrinted>
  <dcterms:created xsi:type="dcterms:W3CDTF">2021-09-12T15:30:31Z</dcterms:created>
  <dcterms:modified xsi:type="dcterms:W3CDTF">2025-06-26T16:36:58Z</dcterms:modified>
</cp:coreProperties>
</file>